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VYPOCTY\V 2022\Kostel Sv. Mořice Olomouc\Rozpočty\Rozpočet do soutěže\"/>
    </mc:Choice>
  </mc:AlternateContent>
  <xr:revisionPtr revIDLastSave="0" documentId="13_ncr:1_{D5F5C47B-A64C-47CA-83DF-4C6AF8D28D3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O-22-01 R-22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'O-22-01 R-22-01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'O-22-01 R-22-01 Pol'!$A$1:$Y$288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78" i="12"/>
  <c r="BA276" i="12"/>
  <c r="BA274" i="12"/>
  <c r="BA272" i="12"/>
  <c r="BA270" i="12"/>
  <c r="BA264" i="12"/>
  <c r="BA262" i="12"/>
  <c r="BA260" i="12"/>
  <c r="BA257" i="12"/>
  <c r="BA255" i="12"/>
  <c r="BA253" i="12"/>
  <c r="BA252" i="12"/>
  <c r="G8" i="12"/>
  <c r="G9" i="12"/>
  <c r="I9" i="12"/>
  <c r="I8" i="12" s="1"/>
  <c r="K9" i="12"/>
  <c r="M9" i="12"/>
  <c r="O9" i="12"/>
  <c r="O8" i="12" s="1"/>
  <c r="Q9" i="12"/>
  <c r="Q8" i="12" s="1"/>
  <c r="V9" i="12"/>
  <c r="G16" i="12"/>
  <c r="I16" i="12"/>
  <c r="K16" i="12"/>
  <c r="K8" i="12" s="1"/>
  <c r="M16" i="12"/>
  <c r="O16" i="12"/>
  <c r="Q16" i="12"/>
  <c r="V16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V8" i="12" s="1"/>
  <c r="G29" i="12"/>
  <c r="I29" i="12"/>
  <c r="K29" i="12"/>
  <c r="M29" i="12"/>
  <c r="O29" i="12"/>
  <c r="Q29" i="12"/>
  <c r="V29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8" i="12"/>
  <c r="I48" i="12"/>
  <c r="K48" i="12"/>
  <c r="M48" i="12"/>
  <c r="O48" i="12"/>
  <c r="Q48" i="12"/>
  <c r="V48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7" i="12"/>
  <c r="V57" i="12"/>
  <c r="G58" i="12"/>
  <c r="I58" i="12"/>
  <c r="I57" i="12" s="1"/>
  <c r="K58" i="12"/>
  <c r="M58" i="12"/>
  <c r="M57" i="12" s="1"/>
  <c r="O58" i="12"/>
  <c r="O57" i="12" s="1"/>
  <c r="Q58" i="12"/>
  <c r="Q57" i="12" s="1"/>
  <c r="V58" i="12"/>
  <c r="G62" i="12"/>
  <c r="I62" i="12"/>
  <c r="K62" i="12"/>
  <c r="K57" i="12" s="1"/>
  <c r="M62" i="12"/>
  <c r="O62" i="12"/>
  <c r="Q62" i="12"/>
  <c r="V62" i="12"/>
  <c r="G65" i="12"/>
  <c r="M65" i="12" s="1"/>
  <c r="I65" i="12"/>
  <c r="I64" i="12" s="1"/>
  <c r="K65" i="12"/>
  <c r="K64" i="12" s="1"/>
  <c r="O65" i="12"/>
  <c r="O64" i="12" s="1"/>
  <c r="Q65" i="12"/>
  <c r="Q64" i="12" s="1"/>
  <c r="V65" i="12"/>
  <c r="G72" i="12"/>
  <c r="M72" i="12" s="1"/>
  <c r="I72" i="12"/>
  <c r="K72" i="12"/>
  <c r="O72" i="12"/>
  <c r="Q72" i="12"/>
  <c r="V72" i="12"/>
  <c r="V64" i="12" s="1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G87" i="12"/>
  <c r="I87" i="12"/>
  <c r="K87" i="12"/>
  <c r="M87" i="12"/>
  <c r="O87" i="12"/>
  <c r="Q87" i="12"/>
  <c r="V87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I103" i="12"/>
  <c r="K103" i="12"/>
  <c r="M103" i="12"/>
  <c r="O103" i="12"/>
  <c r="Q103" i="12"/>
  <c r="V103" i="12"/>
  <c r="G108" i="12"/>
  <c r="I108" i="12"/>
  <c r="K108" i="12"/>
  <c r="M108" i="12"/>
  <c r="O108" i="12"/>
  <c r="Q108" i="12"/>
  <c r="V108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K128" i="12"/>
  <c r="Q128" i="12"/>
  <c r="G129" i="12"/>
  <c r="M129" i="12" s="1"/>
  <c r="M128" i="12" s="1"/>
  <c r="I129" i="12"/>
  <c r="I128" i="12" s="1"/>
  <c r="K129" i="12"/>
  <c r="O129" i="12"/>
  <c r="O128" i="12" s="1"/>
  <c r="Q129" i="12"/>
  <c r="V129" i="12"/>
  <c r="V128" i="12" s="1"/>
  <c r="G132" i="12"/>
  <c r="M132" i="12"/>
  <c r="V132" i="12"/>
  <c r="G133" i="12"/>
  <c r="I133" i="12"/>
  <c r="I132" i="12" s="1"/>
  <c r="K133" i="12"/>
  <c r="K132" i="12" s="1"/>
  <c r="M133" i="12"/>
  <c r="O133" i="12"/>
  <c r="O132" i="12" s="1"/>
  <c r="Q133" i="12"/>
  <c r="Q132" i="12" s="1"/>
  <c r="V133" i="12"/>
  <c r="G135" i="12"/>
  <c r="G134" i="12" s="1"/>
  <c r="I135" i="12"/>
  <c r="K135" i="12"/>
  <c r="K134" i="12" s="1"/>
  <c r="M135" i="12"/>
  <c r="O135" i="12"/>
  <c r="Q135" i="12"/>
  <c r="Q134" i="12" s="1"/>
  <c r="V135" i="12"/>
  <c r="V134" i="12" s="1"/>
  <c r="G138" i="12"/>
  <c r="M138" i="12" s="1"/>
  <c r="I138" i="12"/>
  <c r="I134" i="12" s="1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7" i="12"/>
  <c r="I147" i="12"/>
  <c r="K147" i="12"/>
  <c r="M147" i="12"/>
  <c r="O147" i="12"/>
  <c r="O134" i="12" s="1"/>
  <c r="Q147" i="12"/>
  <c r="V147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7" i="12"/>
  <c r="M167" i="12" s="1"/>
  <c r="I167" i="12"/>
  <c r="K167" i="12"/>
  <c r="O167" i="12"/>
  <c r="Q167" i="12"/>
  <c r="V167" i="12"/>
  <c r="G169" i="12"/>
  <c r="G168" i="12" s="1"/>
  <c r="I169" i="12"/>
  <c r="K169" i="12"/>
  <c r="K168" i="12" s="1"/>
  <c r="O169" i="12"/>
  <c r="Q169" i="12"/>
  <c r="Q168" i="12" s="1"/>
  <c r="V169" i="12"/>
  <c r="V168" i="12" s="1"/>
  <c r="G175" i="12"/>
  <c r="I175" i="12"/>
  <c r="K175" i="12"/>
  <c r="M175" i="12"/>
  <c r="O175" i="12"/>
  <c r="O168" i="12" s="1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98" i="12"/>
  <c r="M198" i="12" s="1"/>
  <c r="I198" i="12"/>
  <c r="I168" i="12" s="1"/>
  <c r="K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I202" i="12"/>
  <c r="K202" i="12"/>
  <c r="M202" i="12"/>
  <c r="O202" i="12"/>
  <c r="Q202" i="12"/>
  <c r="V202" i="12"/>
  <c r="G207" i="12"/>
  <c r="I207" i="12"/>
  <c r="K207" i="12"/>
  <c r="M207" i="12"/>
  <c r="O207" i="12"/>
  <c r="Q207" i="12"/>
  <c r="V207" i="12"/>
  <c r="G210" i="12"/>
  <c r="I210" i="12"/>
  <c r="K210" i="12"/>
  <c r="M210" i="12"/>
  <c r="O210" i="12"/>
  <c r="Q210" i="12"/>
  <c r="V210" i="12"/>
  <c r="G217" i="12"/>
  <c r="M217" i="12" s="1"/>
  <c r="I217" i="12"/>
  <c r="K217" i="12"/>
  <c r="O217" i="12"/>
  <c r="Q217" i="12"/>
  <c r="V217" i="12"/>
  <c r="G221" i="12"/>
  <c r="M221" i="12" s="1"/>
  <c r="I221" i="12"/>
  <c r="K221" i="12"/>
  <c r="O221" i="12"/>
  <c r="Q221" i="12"/>
  <c r="V221" i="12"/>
  <c r="G226" i="12"/>
  <c r="M226" i="12" s="1"/>
  <c r="I226" i="12"/>
  <c r="K226" i="12"/>
  <c r="O226" i="12"/>
  <c r="Q226" i="12"/>
  <c r="V226" i="12"/>
  <c r="G230" i="12"/>
  <c r="I230" i="12"/>
  <c r="K230" i="12"/>
  <c r="M230" i="12"/>
  <c r="O230" i="12"/>
  <c r="Q230" i="12"/>
  <c r="V230" i="12"/>
  <c r="G233" i="12"/>
  <c r="I233" i="12"/>
  <c r="K233" i="12"/>
  <c r="M233" i="12"/>
  <c r="O233" i="12"/>
  <c r="Q233" i="12"/>
  <c r="V233" i="12"/>
  <c r="G235" i="12"/>
  <c r="M235" i="12" s="1"/>
  <c r="I235" i="12"/>
  <c r="I234" i="12" s="1"/>
  <c r="K235" i="12"/>
  <c r="K234" i="12" s="1"/>
  <c r="O235" i="12"/>
  <c r="O234" i="12" s="1"/>
  <c r="Q235" i="12"/>
  <c r="Q234" i="12" s="1"/>
  <c r="V235" i="12"/>
  <c r="V234" i="12" s="1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40" i="12"/>
  <c r="G239" i="12" s="1"/>
  <c r="I240" i="12"/>
  <c r="I239" i="12" s="1"/>
  <c r="K240" i="12"/>
  <c r="K239" i="12" s="1"/>
  <c r="M240" i="12"/>
  <c r="M239" i="12" s="1"/>
  <c r="O240" i="12"/>
  <c r="O239" i="12" s="1"/>
  <c r="Q240" i="12"/>
  <c r="V240" i="12"/>
  <c r="V239" i="12" s="1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M244" i="12" s="1"/>
  <c r="I244" i="12"/>
  <c r="K244" i="12"/>
  <c r="O244" i="12"/>
  <c r="Q244" i="12"/>
  <c r="V244" i="12"/>
  <c r="G246" i="12"/>
  <c r="I246" i="12"/>
  <c r="K246" i="12"/>
  <c r="M246" i="12"/>
  <c r="O246" i="12"/>
  <c r="Q246" i="12"/>
  <c r="Q239" i="12" s="1"/>
  <c r="V246" i="12"/>
  <c r="G247" i="12"/>
  <c r="I247" i="12"/>
  <c r="K247" i="12"/>
  <c r="M247" i="12"/>
  <c r="O247" i="12"/>
  <c r="Q247" i="12"/>
  <c r="V247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I250" i="12"/>
  <c r="G251" i="12"/>
  <c r="M251" i="12" s="1"/>
  <c r="M250" i="12" s="1"/>
  <c r="I251" i="12"/>
  <c r="K251" i="12"/>
  <c r="K250" i="12" s="1"/>
  <c r="O251" i="12"/>
  <c r="O250" i="12" s="1"/>
  <c r="Q251" i="12"/>
  <c r="Q250" i="12" s="1"/>
  <c r="V251" i="12"/>
  <c r="V250" i="12" s="1"/>
  <c r="G254" i="12"/>
  <c r="I254" i="12"/>
  <c r="K254" i="12"/>
  <c r="M254" i="12"/>
  <c r="O254" i="12"/>
  <c r="Q254" i="12"/>
  <c r="V254" i="12"/>
  <c r="G256" i="12"/>
  <c r="I256" i="12"/>
  <c r="K256" i="12"/>
  <c r="M256" i="12"/>
  <c r="O256" i="12"/>
  <c r="Q256" i="12"/>
  <c r="V256" i="12"/>
  <c r="G259" i="12"/>
  <c r="M259" i="12" s="1"/>
  <c r="M258" i="12" s="1"/>
  <c r="I259" i="12"/>
  <c r="I258" i="12" s="1"/>
  <c r="K259" i="12"/>
  <c r="K258" i="12" s="1"/>
  <c r="O259" i="12"/>
  <c r="O258" i="12" s="1"/>
  <c r="Q259" i="12"/>
  <c r="Q258" i="12" s="1"/>
  <c r="V259" i="12"/>
  <c r="V258" i="12" s="1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9" i="12"/>
  <c r="I269" i="12"/>
  <c r="K269" i="12"/>
  <c r="M269" i="12"/>
  <c r="O269" i="12"/>
  <c r="Q269" i="12"/>
  <c r="V269" i="12"/>
  <c r="G271" i="12"/>
  <c r="I271" i="12"/>
  <c r="K271" i="12"/>
  <c r="M271" i="12"/>
  <c r="O271" i="12"/>
  <c r="Q271" i="12"/>
  <c r="V271" i="12"/>
  <c r="G273" i="12"/>
  <c r="I273" i="12"/>
  <c r="K273" i="12"/>
  <c r="M273" i="12"/>
  <c r="O273" i="12"/>
  <c r="Q273" i="12"/>
  <c r="V273" i="12"/>
  <c r="G275" i="12"/>
  <c r="M275" i="12" s="1"/>
  <c r="I275" i="12"/>
  <c r="K275" i="12"/>
  <c r="O275" i="12"/>
  <c r="Q275" i="12"/>
  <c r="V275" i="12"/>
  <c r="AE278" i="12"/>
  <c r="AF278" i="12"/>
  <c r="I20" i="1"/>
  <c r="I19" i="1"/>
  <c r="I18" i="1"/>
  <c r="I17" i="1"/>
  <c r="I16" i="1"/>
  <c r="I58" i="1"/>
  <c r="J55" i="1" s="1"/>
  <c r="F42" i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1" i="1" l="1"/>
  <c r="J57" i="1"/>
  <c r="J56" i="1"/>
  <c r="J50" i="1"/>
  <c r="J53" i="1"/>
  <c r="J54" i="1"/>
  <c r="J49" i="1"/>
  <c r="J52" i="1"/>
  <c r="A26" i="1"/>
  <c r="G26" i="1"/>
  <c r="G28" i="1"/>
  <c r="G23" i="1"/>
  <c r="M8" i="12"/>
  <c r="M64" i="12"/>
  <c r="M234" i="12"/>
  <c r="M134" i="12"/>
  <c r="G128" i="12"/>
  <c r="M169" i="12"/>
  <c r="M168" i="12" s="1"/>
  <c r="G64" i="12"/>
  <c r="G250" i="12"/>
  <c r="G258" i="12"/>
  <c r="G234" i="12"/>
  <c r="I21" i="1"/>
  <c r="J41" i="1"/>
  <c r="J39" i="1"/>
  <c r="J42" i="1" s="1"/>
  <c r="J40" i="1"/>
  <c r="J58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Rak Libor</author>
  </authors>
  <commentList>
    <comment ref="S6" authorId="0" shapeId="0" xr:uid="{C36407C0-9DF1-493B-BE0A-060B091EB8E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E47371B-0BFB-4209-A362-DF049BCB3B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<sst xmlns="http://schemas.openxmlformats.org/spreadsheetml/2006/main" count="1264" uniqueCount="444">
  <si>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</si>
  <si>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</si>
  <si>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</si>
  <si>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</si>
  <si>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</si>
  <si>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</si>
  <si>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</si>
  <si>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</si>
  <si>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</si>
  <si>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</si>
  <si>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</si>
  <si>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</si>
  <si>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</si>
  <si>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</si>
  <si>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</si>
  <si>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</si>
  <si>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</si>
  <si>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</si>
  <si>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</si>
  <si>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</si>
  <si>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</si>
  <si>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</si>
  <si>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</si>
  <si>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</si>
  <si>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</si>
  <si>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</si>
  <si>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</si>
  <si>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</si>
  <si>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</si>
  <si>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</si>
  <si>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</si>
  <si>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</si>
  <si>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</si>
  <si>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</si>
  <si>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</si>
  <si>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</si>
  <si>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</si>
  <si>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</si>
  <si>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</si>
  <si>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</si>
  <si>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</si>
  <si>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</si>
  <si>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</si>
  <si>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R-22-01</t>
  </si>
  <si>
    <t>Výměna střešní krytiny a oprava krovu kostela sv. Mořice v Olomouci</t>
  </si>
  <si>
    <t>O-22-01</t>
  </si>
  <si>
    <t>Kostel sv. Mořice; p. č. st. 321, k. ú. Olomouc-město</t>
  </si>
  <si>
    <t>Objekt:</t>
  </si>
  <si>
    <t>Rozpočet:</t>
  </si>
  <si>
    <t>S-22-097</t>
  </si>
  <si>
    <t>Obnova střešního pláště a oprava krovu kostela sv. Mořice v Olomouci</t>
  </si>
  <si>
    <t>Římskokatolická farnost svatého Mořice Olomouc</t>
  </si>
  <si>
    <t>Opletalova 477/10</t>
  </si>
  <si>
    <t>Olomouc</t>
  </si>
  <si>
    <t>77900</t>
  </si>
  <si>
    <t>48427560</t>
  </si>
  <si>
    <t>CZ48427560</t>
  </si>
  <si>
    <t>8.11.2022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</si>
  <si>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</si>
  <si>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</si>
  <si>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</si>
  <si>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</si>
  <si>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</si>
  <si>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</si>
  <si>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</si>
  <si>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</si>
  <si>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</si>
  <si>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</si>
  <si>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</si>
  <si>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</si>
  <si>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</si>
  <si>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</si>
  <si>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</si>
  <si>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</si>
  <si>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</si>
  <si>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</si>
  <si>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</si>
  <si>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</si>
  <si>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</si>
  <si>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</si>
  <si>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</si>
  <si>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</si>
  <si>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</si>
  <si>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</si>
  <si>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</si>
  <si>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</si>
  <si>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</si>
  <si>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</si>
  <si>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</si>
  <si>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</si>
  <si>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</si>
  <si>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</si>
  <si>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</si>
  <si>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</si>
  <si>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</si>
  <si>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</si>
  <si>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</si>
  <si>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</si>
  <si>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</si>
  <si>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</si>
  <si>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</si>
  <si>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</si>
  <si>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</si>
  <si>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</si>
  <si>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</si>
  <si>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</si>
  <si>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</si>
  <si>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</si>
  <si>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945943001R00</t>
  </si>
  <si>
    <t>Montáž závěsného lešení konzolového, chem. kotvy</t>
  </si>
  <si>
    <t>m</t>
  </si>
  <si>
    <t>RTS 22/ II</t>
  </si>
  <si>
    <t>Indiv</t>
  </si>
  <si>
    <t>Práce</t>
  </si>
  <si>
    <t>Běžná</t>
  </si>
  <si>
    <t>POL1_</t>
  </si>
  <si>
    <t xml:space="preserve">Zavěšená lávka na konzolách : </t>
  </si>
  <si>
    <t>VV</t>
  </si>
  <si>
    <t xml:space="preserve">K okapu : </t>
  </si>
  <si>
    <t>Severní část - odpočet 6m na přístupovou věž s výtahem : 46,2-6</t>
  </si>
  <si>
    <t>Východní část : 3,7+3,6+2+2,2+4,1+5+4,4+2,2+2+4,5+3,7</t>
  </si>
  <si>
    <t>Jižní část - odpočet 6m na přístupovou věž s výtahem : 51-6</t>
  </si>
  <si>
    <t>Západní strana : 6,5</t>
  </si>
  <si>
    <t>945943091R00</t>
  </si>
  <si>
    <t>Pronájem konzolového lešení - den</t>
  </si>
  <si>
    <t>Odkaz na mn. položky pořadí 1 : 129,10000</t>
  </si>
  <si>
    <t>Koeficient Předpokládaná doba realizace 240 dnů: 239</t>
  </si>
  <si>
    <t>945943801R00</t>
  </si>
  <si>
    <t>Demontáž závěsného lešení konzolového, chem.kotvy</t>
  </si>
  <si>
    <t>941941032R00</t>
  </si>
  <si>
    <t>Montáž lešení leh.řad.s podlahami,š.do 1 m, H 30 m</t>
  </si>
  <si>
    <t>m2</t>
  </si>
  <si>
    <t>Včetně kotvení lešení.</t>
  </si>
  <si>
    <t>POP</t>
  </si>
  <si>
    <t>Přístupová věž 2ks 4*6m; výška 24m : (4*24*2)+(6*24*2)*2</t>
  </si>
  <si>
    <t>941941192R00</t>
  </si>
  <si>
    <t>Příplatek za každý měsíc použití lešení k pol.1032</t>
  </si>
  <si>
    <t>Odkaz na mn. položky pořadí 4 : 768,00000</t>
  </si>
  <si>
    <t>Koeficient Předpokládaná doba realizace 8 měsíců: 7</t>
  </si>
  <si>
    <t>941941832R00</t>
  </si>
  <si>
    <t>Demontáž lešení leh.řad.s podlahami,š.1 m, H 30 m</t>
  </si>
  <si>
    <t>944944011R00</t>
  </si>
  <si>
    <t>Montáž ochranné sítě z umělých vláken</t>
  </si>
  <si>
    <t>Ochranné sítě proti pádu osob a materiálu v kompletní ploše lešení : 129,1*1,5</t>
  </si>
  <si>
    <t>Přístupové věže : 6*24*2</t>
  </si>
  <si>
    <t>944944031R00</t>
  </si>
  <si>
    <t>Příplatek za každý měsíc použití sítí k pol. 4011</t>
  </si>
  <si>
    <t>Odkaz na mn. položky pořadí 7 : 481,65000</t>
  </si>
  <si>
    <t>Koeficient Předpokládaná doba realizace 8 kalendářních měsíců: 7</t>
  </si>
  <si>
    <t>944944081R00</t>
  </si>
  <si>
    <t>Demontáž ochranné sítě z umělých vláken</t>
  </si>
  <si>
    <t>943944121R00</t>
  </si>
  <si>
    <t>Montáž lešení prostorového těžkého, H 20 m, 300 kg</t>
  </si>
  <si>
    <t>m3</t>
  </si>
  <si>
    <t>Prostor mezivěží : ((12,225*16,5)/2)*11,5</t>
  </si>
  <si>
    <t>943944291R00</t>
  </si>
  <si>
    <t>Příplatek za každý měsíc použití lešení k pol.4121</t>
  </si>
  <si>
    <t>Odkaz na mn. položky pořadí 10 : 1159,84688</t>
  </si>
  <si>
    <t>943944821R00</t>
  </si>
  <si>
    <t>Demontáž lešení prostorov.těžkého, H 20 m, 300 kg</t>
  </si>
  <si>
    <t>943955022R00</t>
  </si>
  <si>
    <t>Montáž lešeňové podlahy s příčníky a podél.,H 20 m</t>
  </si>
  <si>
    <t>Zaklopení lešení v hlavní části lodi 3 patra : 15,8*11,5</t>
  </si>
  <si>
    <t>9,6*11,5</t>
  </si>
  <si>
    <t>4,3*11,5</t>
  </si>
  <si>
    <t>943955822R00</t>
  </si>
  <si>
    <t>Demontáž leš. podlahy s příč. a podélníky, H 20 m</t>
  </si>
  <si>
    <t>180256400100R</t>
  </si>
  <si>
    <t>Výtah stavební osobonákladní 500 kg Geda 500 Z/ZP</t>
  </si>
  <si>
    <t>Sh</t>
  </si>
  <si>
    <t>STROJ</t>
  </si>
  <si>
    <t>Stroj</t>
  </si>
  <si>
    <t>POL6_</t>
  </si>
  <si>
    <t>Předpokládáná doba realizace 8 kalendářních měsíců - 2x výtah : 8*30*8*2</t>
  </si>
  <si>
    <t>171156650500R</t>
  </si>
  <si>
    <t xml:space="preserve">Jeřáb mobil. na autopodvozku </t>
  </si>
  <si>
    <t>Přesun stavebního materiálu ze staveniště do oblasti krovu : 80</t>
  </si>
  <si>
    <t>945931101R00</t>
  </si>
  <si>
    <t>Zřízení horolezeckého úvazu pro práci ve výškách</t>
  </si>
  <si>
    <t>kus</t>
  </si>
  <si>
    <t>952901114R00</t>
  </si>
  <si>
    <t>Vyčištění budov o výšce podlaží nad 4 m</t>
  </si>
  <si>
    <t xml:space="preserve">Úklid prostoru půdy : </t>
  </si>
  <si>
    <t>Hlavní loď : 24,45*46+12,5*12+5*9</t>
  </si>
  <si>
    <t>Nad presbytářem : 13+65+13</t>
  </si>
  <si>
    <t>953945111RT2</t>
  </si>
  <si>
    <t>Pás proti ptákům hrotový, lepením šířka 70-100 mm, výška 105 mm, 50 ks hrotů</t>
  </si>
  <si>
    <t>Hřeben střechy : 48,4+3,6</t>
  </si>
  <si>
    <t>762331941R00</t>
  </si>
  <si>
    <t>Vyřezání části střešní vazby do 450 cm2,do dl.3 m</t>
  </si>
  <si>
    <t xml:space="preserve">Viz výpis prvků : </t>
  </si>
  <si>
    <t>Vaznice : 8</t>
  </si>
  <si>
    <t>Vaznice horní : 8</t>
  </si>
  <si>
    <t>Zavětrování : 16</t>
  </si>
  <si>
    <t>Rozpěra : 8</t>
  </si>
  <si>
    <t>Koeficient Rezerva tes. prvky krovu: 1</t>
  </si>
  <si>
    <t>762332934R00</t>
  </si>
  <si>
    <t>Doplnění střešní vazby z hranolů do 450 cm2 vč.dod</t>
  </si>
  <si>
    <t>762331951R00</t>
  </si>
  <si>
    <t>Vyřezání části střešní vazby nad 450 cm2,do dl.3 m</t>
  </si>
  <si>
    <t xml:space="preserve">Viz. výpis prvků : </t>
  </si>
  <si>
    <t>Krokev : 60</t>
  </si>
  <si>
    <t>762332935R00</t>
  </si>
  <si>
    <t>Doplnění střešní vazby z hranolů do 600 cm2 vč.dod</t>
  </si>
  <si>
    <t>762712110R00</t>
  </si>
  <si>
    <t>Montáž vázaných konstrukcí hraněných do 120 cm2</t>
  </si>
  <si>
    <t>Montáž větraného hřebene : 48,4+3,6</t>
  </si>
  <si>
    <t>762337113R00</t>
  </si>
  <si>
    <t>Celodřevěný plátový spoj, střeš.vazba, do 450 cm2</t>
  </si>
  <si>
    <t>Viz. výpis prvků : 12</t>
  </si>
  <si>
    <t>762337123R00</t>
  </si>
  <si>
    <t>Celodřevěný plátový spoj,střešní vazba,nad 450 cm2</t>
  </si>
  <si>
    <t>Viz. výpis prvků : 10</t>
  </si>
  <si>
    <t>762341811R00</t>
  </si>
  <si>
    <t>Demontáž bednění střech rovných z prken hrubých</t>
  </si>
  <si>
    <t xml:space="preserve">Plocha realizované střechy : </t>
  </si>
  <si>
    <t>Severní strana - odpočet 3m obvod opravená část : 1006,5-3*46,2</t>
  </si>
  <si>
    <t>Východní strana - odpočet 3m obvodu už opravené část : 12,3+11,3+8,5+41,1+24,8+35,7+43,6+38+22,7+44,3+8,4+14,2+11,6-3*(3,6+3,5+2+2,2+4+5+4,3+2,1+2+4,4+3,4)</t>
  </si>
  <si>
    <t>Jižní strana - odpočet 3m obvod už opravená část : 1082,4-3*49,7</t>
  </si>
  <si>
    <t>Západní strana : 89,9+9,4</t>
  </si>
  <si>
    <t>762341210R00</t>
  </si>
  <si>
    <t>Montáž bednění střech rovných, prkna hrubá na sraz</t>
  </si>
  <si>
    <t>Odkaz na mn. položky pořadí 27 : 2107,50000</t>
  </si>
  <si>
    <t>765799245R00</t>
  </si>
  <si>
    <t>Příplatek za sklon od 30° do 45°,bednění z prken</t>
  </si>
  <si>
    <t>60511133R</t>
  </si>
  <si>
    <t>Prkno stavební omítané SM/BO tl. 32 mm, 4 - 6 m</t>
  </si>
  <si>
    <t>SPCM</t>
  </si>
  <si>
    <t>Specifikace</t>
  </si>
  <si>
    <t>POL3_</t>
  </si>
  <si>
    <t>Deskový záklop : 2107,5*0,032</t>
  </si>
  <si>
    <t>Větraný hřeben : 11,6*0,032</t>
  </si>
  <si>
    <t>Montážní lávky : 25*0,8*0,032</t>
  </si>
  <si>
    <t>Koeficient Prořez: 0,3</t>
  </si>
  <si>
    <t>762395000R00</t>
  </si>
  <si>
    <t>Spojovací a ochranné prostředky pro střechy</t>
  </si>
  <si>
    <t>Prvky krovu viz. výpis + rezerva : 4,143+5,4</t>
  </si>
  <si>
    <t>762085151R00</t>
  </si>
  <si>
    <t>Hoblování řeziva strojní</t>
  </si>
  <si>
    <t>Trámy : 4,143+5,4</t>
  </si>
  <si>
    <t>762085153R00</t>
  </si>
  <si>
    <t xml:space="preserve">Hoblování tesařských prvků - ručně </t>
  </si>
  <si>
    <t>Navázání tes. prvků ve spojích 30% plochy (odhad) : 163*0,3</t>
  </si>
  <si>
    <t>762911121R00</t>
  </si>
  <si>
    <t>Impregnace řeziva tlakovakuová</t>
  </si>
  <si>
    <t>Deskový záklop : 2107,5*0,032*1,3</t>
  </si>
  <si>
    <t>762330913R00</t>
  </si>
  <si>
    <t>Zvedání konstrukcí krovů hmotnosti do 25 t</t>
  </si>
  <si>
    <t>t</t>
  </si>
  <si>
    <t>Podepření vazeb při tes. výměnách : 4*6</t>
  </si>
  <si>
    <t>762088116R00</t>
  </si>
  <si>
    <t>Zakrývání provizorní plachtou 15x20m,vč.odstranění</t>
  </si>
  <si>
    <t>Zakrývání rozpracovaných tesařských konstrukcí těžkou plachtou na ochranu před srážkovou vodou.</t>
  </si>
  <si>
    <t>Plocha opravené části střechy : 2107,5/300</t>
  </si>
  <si>
    <t>900      RT4</t>
  </si>
  <si>
    <t>HZS Práce v tarifní třídě 7 (např. tesař)</t>
  </si>
  <si>
    <t>h</t>
  </si>
  <si>
    <t>Prav.M</t>
  </si>
  <si>
    <t>HZS</t>
  </si>
  <si>
    <t>POL10_</t>
  </si>
  <si>
    <t>Srovnání krovu střechy - lokálně : 224</t>
  </si>
  <si>
    <t>764211236R00</t>
  </si>
  <si>
    <t>Krytina hl.z Cu atyp.šablon š.500 mm,sklon nad 45°</t>
  </si>
  <si>
    <t>včetně podkladní lepenky a spojovacích prostředků.</t>
  </si>
  <si>
    <t>Oplechování sběžiště nároží - západní strana 3x : 2*1,5+1,*0,75</t>
  </si>
  <si>
    <t>998762204R00</t>
  </si>
  <si>
    <t>Přesun hmot pro tesařské konstrukce, výšky do 36 m</t>
  </si>
  <si>
    <t>Přesun hmot</t>
  </si>
  <si>
    <t>POL7_</t>
  </si>
  <si>
    <t>764393R03</t>
  </si>
  <si>
    <t>Demontáž nárožního plechu včetně Cu držáku; rš do 400 mm, nad 45°</t>
  </si>
  <si>
    <t>Vlastní</t>
  </si>
  <si>
    <t>Západní strana : 8,3+8,3</t>
  </si>
  <si>
    <t>Východní strana - odpočet 3bm opravená část : 4,6+10,7+3,8+3,6+15+15+14,9+14,7+10,7+3,7+4+4,6</t>
  </si>
  <si>
    <t>764293R08</t>
  </si>
  <si>
    <t>Oplechování nároží rš 400 mm včetně dodání Cu držáku 30/5mm; d.330mm</t>
  </si>
  <si>
    <t>Odkaz na mn. položky pořadí 40 : 121,90000</t>
  </si>
  <si>
    <t>764331862R00</t>
  </si>
  <si>
    <t>Demontáž lemování zdí, rš 660 a 750 mm, nad 45°</t>
  </si>
  <si>
    <t>Západní strana : 4,9+14,6+4,7+5,3+8,7</t>
  </si>
  <si>
    <t>764231260R00</t>
  </si>
  <si>
    <t>Lemování z Cu plechu zdí, tvrdá krytina, rš 660 mm</t>
  </si>
  <si>
    <t>Odkaz na mn. položky pořadí 42 : 38,20000</t>
  </si>
  <si>
    <t>764296230R00</t>
  </si>
  <si>
    <t>Dilatační lišta připojovací z Cu plechu, rš 120 mm</t>
  </si>
  <si>
    <t>včetně spojovacích prostředků.</t>
  </si>
  <si>
    <t>764290R05</t>
  </si>
  <si>
    <t>Odvětrání hřeben střechy; Cu mřížka, rš 150 mm</t>
  </si>
  <si>
    <t>Konstrukce větraného hřebene - Cu Aero mřížka : 48,4+3,6</t>
  </si>
  <si>
    <t>764392R04</t>
  </si>
  <si>
    <t>Demontáž úžlabí, rš 1000 mm, sklon nad 45°</t>
  </si>
  <si>
    <t>Západní strana : 6,4+5,2+7,1</t>
  </si>
  <si>
    <t>Východní strana - odpočet 3bm opravená část : 3,7+14,5+14,3+4</t>
  </si>
  <si>
    <t>764292280R00</t>
  </si>
  <si>
    <t>Úžlabí z Cu plechu, rš 1000 mm, včetně stojaté drážky</t>
  </si>
  <si>
    <t>Odkaz na mn. položky pořadí 46 : 55,20000</t>
  </si>
  <si>
    <t>764352841R00</t>
  </si>
  <si>
    <t>Demontáž žlabů půlkruh. oblouk., rš 330 mm, do 45°</t>
  </si>
  <si>
    <t>Západní strana : 7</t>
  </si>
  <si>
    <t>764252203R00</t>
  </si>
  <si>
    <t>Žlaby z Cu plechu podokapní půlkruhové, rš 330 mm</t>
  </si>
  <si>
    <t>Odkaz na mn. položky pořadí 48 : 7,00000</t>
  </si>
  <si>
    <t>764359812R00</t>
  </si>
  <si>
    <t>Demontáž kotlíku kónického, sklon nad 45°</t>
  </si>
  <si>
    <t>Západní strana : 1</t>
  </si>
  <si>
    <t>764259211R00</t>
  </si>
  <si>
    <t>Kotlík kónický z Cu plechu pro trouby, D do 150 mm</t>
  </si>
  <si>
    <t>764262910R00</t>
  </si>
  <si>
    <t>Demontáž, oprava a zpětná montáž střešního okna Cu, kryt. hladká, 60 x 60 cm</t>
  </si>
  <si>
    <t>Severní strana : 14</t>
  </si>
  <si>
    <t>Východní strana : 1</t>
  </si>
  <si>
    <t>Jižní strana : 12</t>
  </si>
  <si>
    <t>998764204R00</t>
  </si>
  <si>
    <t>Přesun hmot pro klempířské konstr., výšky do 36 m</t>
  </si>
  <si>
    <t>765341811R00</t>
  </si>
  <si>
    <t>Demontáž břidličné krytiny, desky tvarov. do suti</t>
  </si>
  <si>
    <t>Severní strana - odpočet 2,4m obvod opravená část : 1006,5-2,4*46,2</t>
  </si>
  <si>
    <t>Východní strana - odpočet 2,4m obvodu už opravené část : 12,3+11,3+8,5+41,1+24,8+35,7+43,6+38+22,7+44,3+8,4+14,2+11,6-2,4*(3,6+3,5+2+2,2+4+5+4,3+2,1+2+4,4+3,4)</t>
  </si>
  <si>
    <t>Jižní strana - odpočet 2,4m obvod už opravená část : 1082,4-2,4*49,7</t>
  </si>
  <si>
    <t>765341891R00</t>
  </si>
  <si>
    <t>Přípl.za sklon přes 45 do 60°,do suti,břidl.krytin</t>
  </si>
  <si>
    <t>Odkaz na mn. položky pořadí 54 : 2186,94000</t>
  </si>
  <si>
    <t>765342215R00</t>
  </si>
  <si>
    <t>Krytina z břidlice 30x30 cm stř.složit. jedn.krytí, tl. 8-10mm, přibití měděnými hřeby</t>
  </si>
  <si>
    <t>765349131R00</t>
  </si>
  <si>
    <t>Přípl.za sklon čtv.a šabl.tříď.kr.jed.od 30°do 45°</t>
  </si>
  <si>
    <t>765349911R00</t>
  </si>
  <si>
    <t>Přiřezání a uchycení čtverců.obdéln.a šablon rovné</t>
  </si>
  <si>
    <t xml:space="preserve">Nárožní hrana : </t>
  </si>
  <si>
    <t>Západní strana : (8,3+8,3)*2</t>
  </si>
  <si>
    <t>Východní strana - odpočet 2,4bm opravená část : (5,2+11,3+4,4+6,7+15,6+15,6+15,5+15,3+11,3+4,3+4,6+5,2)*2</t>
  </si>
  <si>
    <t/>
  </si>
  <si>
    <t>Hřeben : (48,4+3,6)*2</t>
  </si>
  <si>
    <t xml:space="preserve">Úžlabí : </t>
  </si>
  <si>
    <t>Západní strana : (6,4+5,2+7,1)*2</t>
  </si>
  <si>
    <t>Východní strana - odpočet 2,4bm opravená část : (4,3+15,1+14,9+4,5)*2</t>
  </si>
  <si>
    <t>Střešní otvory 28ks : (0,8*2)+(1,2*2)*28</t>
  </si>
  <si>
    <t>Sanktusník : 11,2</t>
  </si>
  <si>
    <t xml:space="preserve">Lemovní zdí : </t>
  </si>
  <si>
    <t>Západní strana : (4,9+14,6+4,7+5,3+8,7)*2</t>
  </si>
  <si>
    <t>765349923R00</t>
  </si>
  <si>
    <t>Přípl. za sklon pro přiřezání a uchyc.od 30°do 45°</t>
  </si>
  <si>
    <t>Odkaz na mn. položky pořadí 58 : 638,60000</t>
  </si>
  <si>
    <t>765328R10</t>
  </si>
  <si>
    <t>Dodávka a montáž větraného hřebene, krytí břidlice, čtverec 30c30cm</t>
  </si>
  <si>
    <t>Konstrukce větraného hřebene : 48,4+3,6</t>
  </si>
  <si>
    <t>765799301R00</t>
  </si>
  <si>
    <t xml:space="preserve">Demontáž podstřešní fólie </t>
  </si>
  <si>
    <t>765799312R00</t>
  </si>
  <si>
    <t>Montáž fólie na bednění přibitím</t>
  </si>
  <si>
    <t>Odkaz na mn. položky pořadí 61 : 2107,50000</t>
  </si>
  <si>
    <t>628522501R</t>
  </si>
  <si>
    <t>Pás SBS modif. asfalt tl.4mm</t>
  </si>
  <si>
    <t xml:space="preserve">Specifikace viz. tech. zpráva : </t>
  </si>
  <si>
    <t>Koeficient Prostřih: 0,25</t>
  </si>
  <si>
    <t>765799151R00</t>
  </si>
  <si>
    <t>Montáž bezpečnostn.střešních háků a hromosv.podpěr</t>
  </si>
  <si>
    <t>Ke střešnímu výlezu : 28</t>
  </si>
  <si>
    <t>Ke hřebeni : 34</t>
  </si>
  <si>
    <t>K nároží : 15</t>
  </si>
  <si>
    <t>5534375014R</t>
  </si>
  <si>
    <t>Sada bezpečnostního háku</t>
  </si>
  <si>
    <t xml:space="preserve">Specifikace dle normy ČSN 517 B : </t>
  </si>
  <si>
    <t>765799155R00</t>
  </si>
  <si>
    <t>Příplatek za sklon přes 45°, bezp.háků atd.</t>
  </si>
  <si>
    <t>908      R00</t>
  </si>
  <si>
    <t>Hzs-práce výškových specialistů</t>
  </si>
  <si>
    <t>Práce při pokládce krytiny a podstřešní fólie ve sklonu nad 60° : 128</t>
  </si>
  <si>
    <t>Výroba a montáž montážní lávky pro pokládku krytiny : 16</t>
  </si>
  <si>
    <t>998765204R00</t>
  </si>
  <si>
    <t>Přesun hmot pro krytiny tvrdé, výšky do 36 m</t>
  </si>
  <si>
    <t>210293R1</t>
  </si>
  <si>
    <t>Demontáž zařízení v podkroví - kabely, stožáry, atd... dle prohlídky staveniště</t>
  </si>
  <si>
    <t>soubor</t>
  </si>
  <si>
    <t>210293R2</t>
  </si>
  <si>
    <t>Zpětná montáž zařízení v podkroví - kabely, stožáry, atd... dle prohlídky staveniště</t>
  </si>
  <si>
    <t>210220021T01</t>
  </si>
  <si>
    <t>Demontáž a zpětná montáž stávajícího hromosvodu</t>
  </si>
  <si>
    <t>kpl</t>
  </si>
  <si>
    <t>Demontáž stávajícího v nadzemní části : 1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</si>
  <si>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</si>
  <si>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</si>
  <si>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</si>
  <si>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</si>
  <si>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</si>
  <si>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</si>
  <si>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</si>
  <si>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</si>
  <si>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</si>
  <si>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</si>
  <si>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</si>
  <si>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</si>
  <si>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</si>
  <si>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</si>
  <si>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</si>
  <si>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979086213R00</t>
  </si>
  <si>
    <t>Nakládání vybouraných hmot na dopravní prostředek</t>
  </si>
  <si>
    <t>979990107R00</t>
  </si>
  <si>
    <t>Poplatek za skládku suti - směs betonu, cihel, dřeva skupina odpadu 170904</t>
  </si>
  <si>
    <t>979990121R00</t>
  </si>
  <si>
    <t>Poplatek za uložení suti - asfaltové pásy, skupina odpadu 170302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</si>
  <si>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</si>
  <si>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</si>
  <si>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</si>
  <si>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</si>
  <si>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</si>
  <si>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</si>
  <si>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Zajištění okolních ploch proti poškození, zajištění prostoru pod lešením pomocí netk.,textílie a aglomerovaných materiálů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</si>
  <si>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</si>
  <si>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</si>
  <si>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</si>
  <si>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</si>
  <si>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</si>
  <si>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</si>
  <si>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005111021R</t>
  </si>
  <si>
    <t>Vytyčení inženýrských sítí</t>
  </si>
  <si>
    <t>POL99_8</t>
  </si>
  <si>
    <t>Zaměření a vytýčení stávajících inženýrských sítí v místě stavby z hlediska jejich ochrany při provádění stavby.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</si>
  <si>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</si>
  <si>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</si>
  <si>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</si>
  <si>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</si>
  <si>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</si>
  <si>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</si>
  <si>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 xml:space="preserve">Staveniště cca 300m2 : </t>
  </si>
  <si>
    <t xml:space="preserve">Ochranný pás 4m kolem objektu cca 800m2 : </t>
  </si>
  <si>
    <t xml:space="preserve">Předpokládaná délka užívání veřejných ploch 8 měsíců : </t>
  </si>
  <si>
    <t>1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</si>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</sst>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5" fillId="3" borderId="12" xfId="0" applyFont="1" applyFill="1" applyBorder="1" applyAlignment="1">
      <alignment horizontal="center" vertical="top" shrinkToFit="1"/>
    </xf>
    <xf numFmtId="165" fontId="5" fillId="3" borderId="12" xfId="0" applyNumberFormat="1" applyFont="1" applyFill="1" applyBorder="1" applyAlignment="1">
      <alignment vertical="top" shrinkToFit="1"/>
    </xf>
    <xf numFmtId="4" fontId="5" fillId="3" borderId="12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-1\ss-03-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H25" sqref="H25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2" t="s">
        <v>41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43" zoomScaleNormal="100" zoomScaleSheetLayoutView="75" workbookViewId="0">
      <selection activeCell="M11" sqref="M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8" t="s">
        <v>4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2"/>
      <c r="B2" s="78" t="s">
        <v>24</v>
      </c>
      <c r="C2" s="79"/>
      <c r="D2" s="80" t="s">
        <v>49</v>
      </c>
      <c r="E2" s="244" t="s">
        <v>50</v>
      </c>
      <c r="F2" s="245"/>
      <c r="G2" s="245"/>
      <c r="H2" s="245"/>
      <c r="I2" s="245"/>
      <c r="J2" s="246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7" t="s">
        <v>46</v>
      </c>
      <c r="F3" s="248"/>
      <c r="G3" s="248"/>
      <c r="H3" s="248"/>
      <c r="I3" s="248"/>
      <c r="J3" s="249"/>
    </row>
    <row r="4" spans="1:15" ht="23.25" customHeight="1" x14ac:dyDescent="0.2">
      <c r="A4" s="76">
        <v>12162</v>
      </c>
      <c r="B4" s="83" t="s">
        <v>48</v>
      </c>
      <c r="C4" s="84"/>
      <c r="D4" s="85" t="s">
        <v>43</v>
      </c>
      <c r="E4" s="227" t="s">
        <v>44</v>
      </c>
      <c r="F4" s="228"/>
      <c r="G4" s="228"/>
      <c r="H4" s="228"/>
      <c r="I4" s="228"/>
      <c r="J4" s="229"/>
    </row>
    <row r="5" spans="1:15" ht="24" customHeight="1" x14ac:dyDescent="0.2">
      <c r="A5" s="2"/>
      <c r="B5" s="31" t="s">
        <v>23</v>
      </c>
      <c r="D5" s="232" t="s">
        <v>51</v>
      </c>
      <c r="E5" s="233"/>
      <c r="F5" s="233"/>
      <c r="G5" s="233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34" t="s">
        <v>52</v>
      </c>
      <c r="E6" s="235"/>
      <c r="F6" s="235"/>
      <c r="G6" s="235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6" t="s">
        <v>53</v>
      </c>
      <c r="F7" s="237"/>
      <c r="G7" s="23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1"/>
      <c r="E11" s="251"/>
      <c r="F11" s="251"/>
      <c r="G11" s="251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26"/>
      <c r="E12" s="226"/>
      <c r="F12" s="226"/>
      <c r="G12" s="226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30"/>
      <c r="F13" s="231"/>
      <c r="G13" s="2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50"/>
      <c r="F15" s="250"/>
      <c r="G15" s="252"/>
      <c r="H15" s="252"/>
      <c r="I15" s="252" t="s">
        <v>31</v>
      </c>
      <c r="J15" s="253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15"/>
      <c r="F16" s="216"/>
      <c r="G16" s="215"/>
      <c r="H16" s="216"/>
      <c r="I16" s="215">
        <f>SUMIF(F49:F57,A16,I49:I57)+SUMIF(F49:F57,"PSU",I49:I57)</f>
        <v>0</v>
      </c>
      <c r="J16" s="217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15"/>
      <c r="F17" s="216"/>
      <c r="G17" s="215"/>
      <c r="H17" s="216"/>
      <c r="I17" s="215">
        <f>SUMIF(F49:F57,A17,I49:I57)</f>
        <v>0</v>
      </c>
      <c r="J17" s="217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15"/>
      <c r="F18" s="216"/>
      <c r="G18" s="215"/>
      <c r="H18" s="216"/>
      <c r="I18" s="215">
        <f>SUMIF(F49:F57,A18,I49:I57)</f>
        <v>0</v>
      </c>
      <c r="J18" s="217"/>
    </row>
    <row r="19" spans="1:10" ht="23.25" customHeight="1" x14ac:dyDescent="0.2">
      <c r="A19" s="141" t="s">
        <v>78</v>
      </c>
      <c r="B19" s="38" t="s">
        <v>29</v>
      </c>
      <c r="C19" s="62"/>
      <c r="D19" s="63"/>
      <c r="E19" s="215"/>
      <c r="F19" s="216"/>
      <c r="G19" s="215"/>
      <c r="H19" s="216"/>
      <c r="I19" s="215">
        <f>SUMIF(F49:F57,A19,I49:I57)</f>
        <v>0</v>
      </c>
      <c r="J19" s="217"/>
    </row>
    <row r="20" spans="1:10" ht="23.25" customHeight="1" x14ac:dyDescent="0.2">
      <c r="A20" s="141" t="s">
        <v>79</v>
      </c>
      <c r="B20" s="38" t="s">
        <v>30</v>
      </c>
      <c r="C20" s="62"/>
      <c r="D20" s="63"/>
      <c r="E20" s="215"/>
      <c r="F20" s="216"/>
      <c r="G20" s="215"/>
      <c r="H20" s="216"/>
      <c r="I20" s="215">
        <f>SUMIF(F49:F57,A20,I49:I57)</f>
        <v>0</v>
      </c>
      <c r="J20" s="217"/>
    </row>
    <row r="21" spans="1:10" ht="23.25" customHeight="1" x14ac:dyDescent="0.2">
      <c r="A21" s="2"/>
      <c r="B21" s="48" t="s">
        <v>31</v>
      </c>
      <c r="C21" s="64"/>
      <c r="D21" s="65"/>
      <c r="E21" s="218"/>
      <c r="F21" s="254"/>
      <c r="G21" s="218"/>
      <c r="H21" s="254"/>
      <c r="I21" s="218">
        <f>SUM(I16:J20)</f>
        <v>0</v>
      </c>
      <c r="J21" s="21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1">
        <f>A25</f>
        <v>0</v>
      </c>
      <c r="H26" s="242"/>
      <c r="I26" s="24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3">
        <f>CenaCelkem-(ZakladDPHSni+DPHSni+ZakladDPHZakl+DPHZakl)</f>
        <v>0</v>
      </c>
      <c r="H27" s="243"/>
      <c r="I27" s="243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21">
        <f>ZakladDPHSniVypocet+ZakladDPHZaklVypocet</f>
        <v>0</v>
      </c>
      <c r="H28" s="221"/>
      <c r="I28" s="221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20">
        <f>A27</f>
        <v>0</v>
      </c>
      <c r="H29" s="220"/>
      <c r="I29" s="220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58</v>
      </c>
      <c r="C39" s="205"/>
      <c r="D39" s="205"/>
      <c r="E39" s="205"/>
      <c r="F39" s="101">
        <f>'O-22-01 R-22-01 Pol'!AE278</f>
        <v>0</v>
      </c>
      <c r="G39" s="102">
        <f>'O-22-01 R-22-01 Pol'!AF278</f>
        <v>0</v>
      </c>
      <c r="H39" s="103">
        <f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90">
        <v>2</v>
      </c>
      <c r="B40" s="105" t="s">
        <v>45</v>
      </c>
      <c r="C40" s="206" t="s">
        <v>46</v>
      </c>
      <c r="D40" s="206"/>
      <c r="E40" s="206"/>
      <c r="F40" s="106">
        <f>'O-22-01 R-22-01 Pol'!AE278</f>
        <v>0</v>
      </c>
      <c r="G40" s="107">
        <f>'O-22-01 R-22-01 Pol'!AF278</f>
        <v>0</v>
      </c>
      <c r="H40" s="107">
        <f>(F40*SazbaDPH1/100)+(G40*SazbaDPH2/100)</f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hidden="1" customHeight="1" x14ac:dyDescent="0.2">
      <c r="A41" s="90">
        <v>3</v>
      </c>
      <c r="B41" s="109" t="s">
        <v>43</v>
      </c>
      <c r="C41" s="205" t="s">
        <v>44</v>
      </c>
      <c r="D41" s="205"/>
      <c r="E41" s="205"/>
      <c r="F41" s="110">
        <f>'O-22-01 R-22-01 Pol'!AE278</f>
        <v>0</v>
      </c>
      <c r="G41" s="103">
        <f>'O-22-01 R-22-01 Pol'!AF278</f>
        <v>0</v>
      </c>
      <c r="H41" s="103">
        <f>(F41*SazbaDPH1/100)+(G41*SazbaDPH2/100)</f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hidden="1" customHeight="1" x14ac:dyDescent="0.2">
      <c r="A42" s="90"/>
      <c r="B42" s="207" t="s">
        <v>59</v>
      </c>
      <c r="C42" s="208"/>
      <c r="D42" s="208"/>
      <c r="E42" s="209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6" spans="1:10" ht="15.75" x14ac:dyDescent="0.25">
      <c r="B46" s="122" t="s">
        <v>61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62</v>
      </c>
      <c r="G48" s="129"/>
      <c r="H48" s="129"/>
      <c r="I48" s="129" t="s">
        <v>31</v>
      </c>
      <c r="J48" s="129" t="s">
        <v>0</v>
      </c>
    </row>
    <row r="49" spans="1:10" ht="36.75" customHeight="1" x14ac:dyDescent="0.2">
      <c r="A49" s="125"/>
      <c r="B49" s="130" t="s">
        <v>63</v>
      </c>
      <c r="C49" s="203" t="s">
        <v>64</v>
      </c>
      <c r="D49" s="204"/>
      <c r="E49" s="204"/>
      <c r="F49" s="137" t="s">
        <v>26</v>
      </c>
      <c r="G49" s="138"/>
      <c r="H49" s="138"/>
      <c r="I49" s="138">
        <f>'O-22-01 R-22-01 Pol'!G8</f>
        <v>0</v>
      </c>
      <c r="J49" s="134" t="str">
        <f>IF(I58=0,"",I49/I58*100)</f>
        <v/>
      </c>
    </row>
    <row r="50" spans="1:10" ht="36.75" customHeight="1" x14ac:dyDescent="0.2">
      <c r="A50" s="125"/>
      <c r="B50" s="130" t="s">
        <v>65</v>
      </c>
      <c r="C50" s="203" t="s">
        <v>66</v>
      </c>
      <c r="D50" s="204"/>
      <c r="E50" s="204"/>
      <c r="F50" s="137" t="s">
        <v>26</v>
      </c>
      <c r="G50" s="138"/>
      <c r="H50" s="138"/>
      <c r="I50" s="138">
        <f>'O-22-01 R-22-01 Pol'!G57</f>
        <v>0</v>
      </c>
      <c r="J50" s="134" t="str">
        <f>IF(I58=0,"",I50/I58*100)</f>
        <v/>
      </c>
    </row>
    <row r="51" spans="1:10" ht="36.75" customHeight="1" x14ac:dyDescent="0.2">
      <c r="A51" s="125"/>
      <c r="B51" s="130" t="s">
        <v>67</v>
      </c>
      <c r="C51" s="203" t="s">
        <v>68</v>
      </c>
      <c r="D51" s="204"/>
      <c r="E51" s="204"/>
      <c r="F51" s="137" t="s">
        <v>27</v>
      </c>
      <c r="G51" s="138"/>
      <c r="H51" s="138"/>
      <c r="I51" s="138">
        <f>'O-22-01 R-22-01 Pol'!G64+'O-22-01 R-22-01 Pol'!G132</f>
        <v>0</v>
      </c>
      <c r="J51" s="134" t="str">
        <f>IF(I58=0,"",I51/I58*100)</f>
        <v/>
      </c>
    </row>
    <row r="52" spans="1:10" ht="36.75" customHeight="1" x14ac:dyDescent="0.2">
      <c r="A52" s="125"/>
      <c r="B52" s="130" t="s">
        <v>69</v>
      </c>
      <c r="C52" s="203" t="s">
        <v>70</v>
      </c>
      <c r="D52" s="204"/>
      <c r="E52" s="204"/>
      <c r="F52" s="137" t="s">
        <v>27</v>
      </c>
      <c r="G52" s="138"/>
      <c r="H52" s="138"/>
      <c r="I52" s="138">
        <f>'O-22-01 R-22-01 Pol'!G128+'O-22-01 R-22-01 Pol'!G134</f>
        <v>0</v>
      </c>
      <c r="J52" s="134" t="str">
        <f>IF(I58=0,"",I52/I58*100)</f>
        <v/>
      </c>
    </row>
    <row r="53" spans="1:10" ht="36.75" customHeight="1" x14ac:dyDescent="0.2">
      <c r="A53" s="125"/>
      <c r="B53" s="130" t="s">
        <v>71</v>
      </c>
      <c r="C53" s="203" t="s">
        <v>72</v>
      </c>
      <c r="D53" s="204"/>
      <c r="E53" s="204"/>
      <c r="F53" s="137" t="s">
        <v>27</v>
      </c>
      <c r="G53" s="138"/>
      <c r="H53" s="138"/>
      <c r="I53" s="138">
        <f>'O-22-01 R-22-01 Pol'!G168</f>
        <v>0</v>
      </c>
      <c r="J53" s="134" t="str">
        <f>IF(I58=0,"",I53/I58*100)</f>
        <v/>
      </c>
    </row>
    <row r="54" spans="1:10" ht="36.75" customHeight="1" x14ac:dyDescent="0.2">
      <c r="A54" s="125"/>
      <c r="B54" s="130" t="s">
        <v>73</v>
      </c>
      <c r="C54" s="203" t="s">
        <v>74</v>
      </c>
      <c r="D54" s="204"/>
      <c r="E54" s="204"/>
      <c r="F54" s="137" t="s">
        <v>28</v>
      </c>
      <c r="G54" s="138"/>
      <c r="H54" s="138"/>
      <c r="I54" s="138">
        <f>'O-22-01 R-22-01 Pol'!G234</f>
        <v>0</v>
      </c>
      <c r="J54" s="134" t="str">
        <f>IF(I58=0,"",I54/I58*100)</f>
        <v/>
      </c>
    </row>
    <row r="55" spans="1:10" ht="36.75" customHeight="1" x14ac:dyDescent="0.2">
      <c r="A55" s="125"/>
      <c r="B55" s="130" t="s">
        <v>75</v>
      </c>
      <c r="C55" s="203" t="s">
        <v>76</v>
      </c>
      <c r="D55" s="204"/>
      <c r="E55" s="204"/>
      <c r="F55" s="137" t="s">
        <v>77</v>
      </c>
      <c r="G55" s="138"/>
      <c r="H55" s="138"/>
      <c r="I55" s="138">
        <f>'O-22-01 R-22-01 Pol'!G239</f>
        <v>0</v>
      </c>
      <c r="J55" s="134" t="str">
        <f>IF(I58=0,"",I55/I58*100)</f>
        <v/>
      </c>
    </row>
    <row r="56" spans="1:10" ht="36.75" customHeight="1" x14ac:dyDescent="0.2">
      <c r="A56" s="125"/>
      <c r="B56" s="130" t="s">
        <v>78</v>
      </c>
      <c r="C56" s="203" t="s">
        <v>29</v>
      </c>
      <c r="D56" s="204"/>
      <c r="E56" s="204"/>
      <c r="F56" s="137" t="s">
        <v>78</v>
      </c>
      <c r="G56" s="138"/>
      <c r="H56" s="138"/>
      <c r="I56" s="138">
        <f>'O-22-01 R-22-01 Pol'!G250</f>
        <v>0</v>
      </c>
      <c r="J56" s="134" t="str">
        <f>IF(I58=0,"",I56/I58*100)</f>
        <v/>
      </c>
    </row>
    <row r="57" spans="1:10" ht="36.75" customHeight="1" x14ac:dyDescent="0.2">
      <c r="A57" s="125"/>
      <c r="B57" s="130" t="s">
        <v>79</v>
      </c>
      <c r="C57" s="203" t="s">
        <v>30</v>
      </c>
      <c r="D57" s="204"/>
      <c r="E57" s="204"/>
      <c r="F57" s="137" t="s">
        <v>79</v>
      </c>
      <c r="G57" s="138"/>
      <c r="H57" s="138"/>
      <c r="I57" s="138">
        <f>'O-22-01 R-22-01 Pol'!G258</f>
        <v>0</v>
      </c>
      <c r="J57" s="134" t="str">
        <f>IF(I58=0,"",I57/I58*100)</f>
        <v/>
      </c>
    </row>
    <row r="58" spans="1:10" ht="25.5" customHeight="1" x14ac:dyDescent="0.2">
      <c r="A58" s="126"/>
      <c r="B58" s="131" t="s">
        <v>1</v>
      </c>
      <c r="C58" s="132"/>
      <c r="D58" s="133"/>
      <c r="E58" s="133"/>
      <c r="F58" s="139"/>
      <c r="G58" s="140"/>
      <c r="H58" s="140"/>
      <c r="I58" s="140">
        <f>SUM(I49:I57)</f>
        <v>0</v>
      </c>
      <c r="J58" s="135">
        <f>SUM(J49:J57)</f>
        <v>0</v>
      </c>
    </row>
    <row r="59" spans="1:10" x14ac:dyDescent="0.2">
      <c r="F59" s="89"/>
      <c r="G59" s="89"/>
      <c r="H59" s="89"/>
      <c r="I59" s="89"/>
      <c r="J59" s="136"/>
    </row>
    <row r="60" spans="1:10" x14ac:dyDescent="0.2">
      <c r="F60" s="89"/>
      <c r="G60" s="89"/>
      <c r="H60" s="89"/>
      <c r="I60" s="89"/>
      <c r="J60" s="136"/>
    </row>
    <row r="61" spans="1:10" x14ac:dyDescent="0.2">
      <c r="F61" s="89"/>
      <c r="G61" s="89"/>
      <c r="H61" s="89"/>
      <c r="I61" s="89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5" t="s">
        <v>7</v>
      </c>
      <c r="B1" s="255"/>
      <c r="C1" s="256"/>
      <c r="D1" s="255"/>
      <c r="E1" s="255"/>
      <c r="F1" s="255"/>
      <c r="G1" s="255"/>
    </row>
    <row r="2" spans="1:7" ht="24.95" customHeight="1" x14ac:dyDescent="0.2">
      <c r="A2" s="50" t="s">
        <v>8</v>
      </c>
      <c r="B2" s="49"/>
      <c r="C2" s="257"/>
      <c r="D2" s="257"/>
      <c r="E2" s="257"/>
      <c r="F2" s="257"/>
      <c r="G2" s="258"/>
    </row>
    <row r="3" spans="1:7" ht="24.95" customHeight="1" x14ac:dyDescent="0.2">
      <c r="A3" s="50" t="s">
        <v>9</v>
      </c>
      <c r="B3" s="49"/>
      <c r="C3" s="257"/>
      <c r="D3" s="257"/>
      <c r="E3" s="257"/>
      <c r="F3" s="257"/>
      <c r="G3" s="258"/>
    </row>
    <row r="4" spans="1:7" ht="24.95" customHeight="1" x14ac:dyDescent="0.2">
      <c r="A4" s="50" t="s">
        <v>10</v>
      </c>
      <c r="B4" s="49"/>
      <c r="C4" s="257"/>
      <c r="D4" s="257"/>
      <c r="E4" s="257"/>
      <c r="F4" s="257"/>
      <c r="G4" s="25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F99D9-AE4E-48C8-88A1-4E28B30DCC1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A3" sqref="AA3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80</v>
      </c>
    </row>
    <row r="2" spans="1:60" ht="24.95" customHeight="1" x14ac:dyDescent="0.2">
      <c r="A2" s="142" t="s">
        <v>8</v>
      </c>
      <c r="B2" s="49" t="s">
        <v>49</v>
      </c>
      <c r="C2" s="264" t="s">
        <v>50</v>
      </c>
      <c r="D2" s="265"/>
      <c r="E2" s="265"/>
      <c r="F2" s="265"/>
      <c r="G2" s="266"/>
      <c r="AG2" t="s">
        <v>81</v>
      </c>
    </row>
    <row r="3" spans="1:60" ht="24.95" customHeight="1" x14ac:dyDescent="0.2">
      <c r="A3" s="142" t="s">
        <v>9</v>
      </c>
      <c r="B3" s="49" t="s">
        <v>45</v>
      </c>
      <c r="C3" s="264" t="s">
        <v>46</v>
      </c>
      <c r="D3" s="265"/>
      <c r="E3" s="265"/>
      <c r="F3" s="265"/>
      <c r="G3" s="266"/>
      <c r="AC3" s="123" t="s">
        <v>81</v>
      </c>
      <c r="AG3" t="s">
        <v>82</v>
      </c>
    </row>
    <row r="4" spans="1:60" ht="24.95" customHeight="1" x14ac:dyDescent="0.2">
      <c r="A4" s="143" t="s">
        <v>10</v>
      </c>
      <c r="B4" s="144" t="s">
        <v>43</v>
      </c>
      <c r="C4" s="267" t="s">
        <v>44</v>
      </c>
      <c r="D4" s="268"/>
      <c r="E4" s="268"/>
      <c r="F4" s="268"/>
      <c r="G4" s="269"/>
      <c r="AG4" t="s">
        <v>83</v>
      </c>
    </row>
    <row r="5" spans="1:60" x14ac:dyDescent="0.2">
      <c r="D5" s="10"/>
    </row>
    <row r="6" spans="1:60" ht="38.25" x14ac:dyDescent="0.2">
      <c r="A6" s="146" t="s">
        <v>84</v>
      </c>
      <c r="B6" s="148" t="s">
        <v>85</v>
      </c>
      <c r="C6" s="148" t="s">
        <v>86</v>
      </c>
      <c r="D6" s="147" t="s">
        <v>87</v>
      </c>
      <c r="E6" s="146" t="s">
        <v>88</v>
      </c>
      <c r="F6" s="145" t="s">
        <v>89</v>
      </c>
      <c r="G6" s="146" t="s">
        <v>31</v>
      </c>
      <c r="H6" s="149" t="s">
        <v>32</v>
      </c>
      <c r="I6" s="149" t="s">
        <v>90</v>
      </c>
      <c r="J6" s="149" t="s">
        <v>33</v>
      </c>
      <c r="K6" s="149" t="s">
        <v>91</v>
      </c>
      <c r="L6" s="149" t="s">
        <v>92</v>
      </c>
      <c r="M6" s="149" t="s">
        <v>93</v>
      </c>
      <c r="N6" s="149" t="s">
        <v>94</v>
      </c>
      <c r="O6" s="149" t="s">
        <v>95</v>
      </c>
      <c r="P6" s="149" t="s">
        <v>96</v>
      </c>
      <c r="Q6" s="149" t="s">
        <v>97</v>
      </c>
      <c r="R6" s="149" t="s">
        <v>98</v>
      </c>
      <c r="S6" s="149" t="s">
        <v>99</v>
      </c>
      <c r="T6" s="149" t="s">
        <v>100</v>
      </c>
      <c r="U6" s="149" t="s">
        <v>101</v>
      </c>
      <c r="V6" s="149" t="s">
        <v>102</v>
      </c>
      <c r="W6" s="149" t="s">
        <v>103</v>
      </c>
      <c r="X6" s="149" t="s">
        <v>104</v>
      </c>
      <c r="Y6" s="149" t="s">
        <v>105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x14ac:dyDescent="0.2">
      <c r="A8" s="169" t="s">
        <v>106</v>
      </c>
      <c r="B8" s="170" t="s">
        <v>63</v>
      </c>
      <c r="C8" s="193" t="s">
        <v>64</v>
      </c>
      <c r="D8" s="171"/>
      <c r="E8" s="172"/>
      <c r="F8" s="173"/>
      <c r="G8" s="174">
        <f>SUMIF(AG9:AG56,"&lt;&gt;NOR",G9:G56)</f>
        <v>0</v>
      </c>
      <c r="H8" s="168"/>
      <c r="I8" s="168">
        <f>SUM(I9:I56)</f>
        <v>0</v>
      </c>
      <c r="J8" s="168"/>
      <c r="K8" s="168">
        <f>SUM(K9:K56)</f>
        <v>0</v>
      </c>
      <c r="L8" s="168"/>
      <c r="M8" s="168">
        <f>SUM(M9:M56)</f>
        <v>0</v>
      </c>
      <c r="N8" s="167"/>
      <c r="O8" s="167">
        <f>SUM(O9:O56)</f>
        <v>38.080000000000005</v>
      </c>
      <c r="P8" s="167"/>
      <c r="Q8" s="167">
        <f>SUM(Q9:Q56)</f>
        <v>0</v>
      </c>
      <c r="R8" s="168"/>
      <c r="S8" s="168"/>
      <c r="T8" s="168"/>
      <c r="U8" s="168"/>
      <c r="V8" s="168">
        <f>SUM(V9:V56)</f>
        <v>864.63</v>
      </c>
      <c r="W8" s="168"/>
      <c r="X8" s="168"/>
      <c r="Y8" s="168"/>
      <c r="AG8" t="s">
        <v>107</v>
      </c>
    </row>
    <row r="9" spans="1:60" outlineLevel="1" x14ac:dyDescent="0.2">
      <c r="A9" s="179">
        <v>1</v>
      </c>
      <c r="B9" s="180" t="s">
        <v>108</v>
      </c>
      <c r="C9" s="194" t="s">
        <v>109</v>
      </c>
      <c r="D9" s="181" t="s">
        <v>110</v>
      </c>
      <c r="E9" s="182">
        <v>129.1</v>
      </c>
      <c r="F9" s="183"/>
      <c r="G9" s="184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1"/>
      <c r="S9" s="161" t="s">
        <v>111</v>
      </c>
      <c r="T9" s="161" t="s">
        <v>112</v>
      </c>
      <c r="U9" s="161">
        <v>1.99</v>
      </c>
      <c r="V9" s="161">
        <f>ROUND(E9*U9,2)</f>
        <v>256.91000000000003</v>
      </c>
      <c r="W9" s="161"/>
      <c r="X9" s="161" t="s">
        <v>113</v>
      </c>
      <c r="Y9" s="161" t="s">
        <v>114</v>
      </c>
      <c r="Z9" s="150"/>
      <c r="AA9" s="150"/>
      <c r="AB9" s="150"/>
      <c r="AC9" s="150"/>
      <c r="AD9" s="150"/>
      <c r="AE9" s="150"/>
      <c r="AF9" s="150"/>
      <c r="AG9" s="150" t="s">
        <v>115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195" t="s">
        <v>116</v>
      </c>
      <c r="D10" s="163"/>
      <c r="E10" s="164"/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61"/>
      <c r="Z10" s="150"/>
      <c r="AA10" s="150"/>
      <c r="AB10" s="150"/>
      <c r="AC10" s="150"/>
      <c r="AD10" s="150"/>
      <c r="AE10" s="150"/>
      <c r="AF10" s="150"/>
      <c r="AG10" s="150" t="s">
        <v>117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3" x14ac:dyDescent="0.2">
      <c r="A11" s="157"/>
      <c r="B11" s="158"/>
      <c r="C11" s="195" t="s">
        <v>118</v>
      </c>
      <c r="D11" s="163"/>
      <c r="E11" s="164"/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61"/>
      <c r="Z11" s="150"/>
      <c r="AA11" s="150"/>
      <c r="AB11" s="150"/>
      <c r="AC11" s="150"/>
      <c r="AD11" s="150"/>
      <c r="AE11" s="150"/>
      <c r="AF11" s="150"/>
      <c r="AG11" s="150" t="s">
        <v>117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3" x14ac:dyDescent="0.2">
      <c r="A12" s="157"/>
      <c r="B12" s="158"/>
      <c r="C12" s="195" t="s">
        <v>119</v>
      </c>
      <c r="D12" s="163"/>
      <c r="E12" s="164">
        <v>40.200000000000003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61"/>
      <c r="Z12" s="150"/>
      <c r="AA12" s="150"/>
      <c r="AB12" s="150"/>
      <c r="AC12" s="150"/>
      <c r="AD12" s="150"/>
      <c r="AE12" s="150"/>
      <c r="AF12" s="150"/>
      <c r="AG12" s="150" t="s">
        <v>117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3" x14ac:dyDescent="0.2">
      <c r="A13" s="157"/>
      <c r="B13" s="158"/>
      <c r="C13" s="195" t="s">
        <v>120</v>
      </c>
      <c r="D13" s="163"/>
      <c r="E13" s="164">
        <v>37.4</v>
      </c>
      <c r="F13" s="161"/>
      <c r="G13" s="161"/>
      <c r="H13" s="161"/>
      <c r="I13" s="161"/>
      <c r="J13" s="161"/>
      <c r="K13" s="161"/>
      <c r="L13" s="161"/>
      <c r="M13" s="161"/>
      <c r="N13" s="160"/>
      <c r="O13" s="160"/>
      <c r="P13" s="160"/>
      <c r="Q13" s="160"/>
      <c r="R13" s="161"/>
      <c r="S13" s="161"/>
      <c r="T13" s="161"/>
      <c r="U13" s="161"/>
      <c r="V13" s="161"/>
      <c r="W13" s="161"/>
      <c r="X13" s="161"/>
      <c r="Y13" s="161"/>
      <c r="Z13" s="150"/>
      <c r="AA13" s="150"/>
      <c r="AB13" s="150"/>
      <c r="AC13" s="150"/>
      <c r="AD13" s="150"/>
      <c r="AE13" s="150"/>
      <c r="AF13" s="150"/>
      <c r="AG13" s="150" t="s">
        <v>117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3" x14ac:dyDescent="0.2">
      <c r="A14" s="157"/>
      <c r="B14" s="158"/>
      <c r="C14" s="195" t="s">
        <v>121</v>
      </c>
      <c r="D14" s="163"/>
      <c r="E14" s="164">
        <v>45</v>
      </c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61"/>
      <c r="Z14" s="150"/>
      <c r="AA14" s="150"/>
      <c r="AB14" s="150"/>
      <c r="AC14" s="150"/>
      <c r="AD14" s="150"/>
      <c r="AE14" s="150"/>
      <c r="AF14" s="150"/>
      <c r="AG14" s="150" t="s">
        <v>117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3" x14ac:dyDescent="0.2">
      <c r="A15" s="157"/>
      <c r="B15" s="158"/>
      <c r="C15" s="195" t="s">
        <v>122</v>
      </c>
      <c r="D15" s="163"/>
      <c r="E15" s="164">
        <v>6.5</v>
      </c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Z15" s="150"/>
      <c r="AA15" s="150"/>
      <c r="AB15" s="150"/>
      <c r="AC15" s="150"/>
      <c r="AD15" s="150"/>
      <c r="AE15" s="150"/>
      <c r="AF15" s="150"/>
      <c r="AG15" s="150" t="s">
        <v>117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9">
        <v>2</v>
      </c>
      <c r="B16" s="180" t="s">
        <v>123</v>
      </c>
      <c r="C16" s="194" t="s">
        <v>124</v>
      </c>
      <c r="D16" s="181" t="s">
        <v>110</v>
      </c>
      <c r="E16" s="182">
        <v>30984</v>
      </c>
      <c r="F16" s="183"/>
      <c r="G16" s="184">
        <f>ROUND(E16*F16,2)</f>
        <v>0</v>
      </c>
      <c r="H16" s="162"/>
      <c r="I16" s="161">
        <f>ROUND(E16*H16,2)</f>
        <v>0</v>
      </c>
      <c r="J16" s="162"/>
      <c r="K16" s="161">
        <f>ROUND(E16*J16,2)</f>
        <v>0</v>
      </c>
      <c r="L16" s="161">
        <v>21</v>
      </c>
      <c r="M16" s="161">
        <f>G16*(1+L16/100)</f>
        <v>0</v>
      </c>
      <c r="N16" s="160">
        <v>0</v>
      </c>
      <c r="O16" s="160">
        <f>ROUND(E16*N16,2)</f>
        <v>0</v>
      </c>
      <c r="P16" s="160">
        <v>0</v>
      </c>
      <c r="Q16" s="160">
        <f>ROUND(E16*P16,2)</f>
        <v>0</v>
      </c>
      <c r="R16" s="161"/>
      <c r="S16" s="161" t="s">
        <v>111</v>
      </c>
      <c r="T16" s="161" t="s">
        <v>112</v>
      </c>
      <c r="U16" s="161">
        <v>0</v>
      </c>
      <c r="V16" s="161">
        <f>ROUND(E16*U16,2)</f>
        <v>0</v>
      </c>
      <c r="W16" s="161"/>
      <c r="X16" s="161" t="s">
        <v>113</v>
      </c>
      <c r="Y16" s="161" t="s">
        <v>114</v>
      </c>
      <c r="Z16" s="150"/>
      <c r="AA16" s="150"/>
      <c r="AB16" s="150"/>
      <c r="AC16" s="150"/>
      <c r="AD16" s="150"/>
      <c r="AE16" s="150"/>
      <c r="AF16" s="150"/>
      <c r="AG16" s="150" t="s">
        <v>115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2" x14ac:dyDescent="0.2">
      <c r="A17" s="157"/>
      <c r="B17" s="158"/>
      <c r="C17" s="195" t="s">
        <v>125</v>
      </c>
      <c r="D17" s="163"/>
      <c r="E17" s="164">
        <v>129.1</v>
      </c>
      <c r="F17" s="161"/>
      <c r="G17" s="161"/>
      <c r="H17" s="161"/>
      <c r="I17" s="161"/>
      <c r="J17" s="161"/>
      <c r="K17" s="161"/>
      <c r="L17" s="161"/>
      <c r="M17" s="161"/>
      <c r="N17" s="160"/>
      <c r="O17" s="160"/>
      <c r="P17" s="160"/>
      <c r="Q17" s="160"/>
      <c r="R17" s="161"/>
      <c r="S17" s="161"/>
      <c r="T17" s="161"/>
      <c r="U17" s="161"/>
      <c r="V17" s="161"/>
      <c r="W17" s="161"/>
      <c r="X17" s="161"/>
      <c r="Y17" s="161"/>
      <c r="Z17" s="150"/>
      <c r="AA17" s="150"/>
      <c r="AB17" s="150"/>
      <c r="AC17" s="150"/>
      <c r="AD17" s="150"/>
      <c r="AE17" s="150"/>
      <c r="AF17" s="150"/>
      <c r="AG17" s="150" t="s">
        <v>117</v>
      </c>
      <c r="AH17" s="150">
        <v>5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3" x14ac:dyDescent="0.2">
      <c r="A18" s="157"/>
      <c r="B18" s="158"/>
      <c r="C18" s="196" t="s">
        <v>126</v>
      </c>
      <c r="D18" s="165"/>
      <c r="E18" s="166">
        <v>30854.9</v>
      </c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61"/>
      <c r="Z18" s="150"/>
      <c r="AA18" s="150"/>
      <c r="AB18" s="150"/>
      <c r="AC18" s="150"/>
      <c r="AD18" s="150"/>
      <c r="AE18" s="150"/>
      <c r="AF18" s="150"/>
      <c r="AG18" s="150" t="s">
        <v>117</v>
      </c>
      <c r="AH18" s="150">
        <v>4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ht="22.5" outlineLevel="1" x14ac:dyDescent="0.2">
      <c r="A19" s="179">
        <v>3</v>
      </c>
      <c r="B19" s="180" t="s">
        <v>127</v>
      </c>
      <c r="C19" s="194" t="s">
        <v>128</v>
      </c>
      <c r="D19" s="181" t="s">
        <v>110</v>
      </c>
      <c r="E19" s="182">
        <v>129.1</v>
      </c>
      <c r="F19" s="183"/>
      <c r="G19" s="184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0">
        <v>0</v>
      </c>
      <c r="O19" s="160">
        <f>ROUND(E19*N19,2)</f>
        <v>0</v>
      </c>
      <c r="P19" s="160">
        <v>0</v>
      </c>
      <c r="Q19" s="160">
        <f>ROUND(E19*P19,2)</f>
        <v>0</v>
      </c>
      <c r="R19" s="161"/>
      <c r="S19" s="161" t="s">
        <v>111</v>
      </c>
      <c r="T19" s="161" t="s">
        <v>112</v>
      </c>
      <c r="U19" s="161">
        <v>1.0728</v>
      </c>
      <c r="V19" s="161">
        <f>ROUND(E19*U19,2)</f>
        <v>138.5</v>
      </c>
      <c r="W19" s="161"/>
      <c r="X19" s="161" t="s">
        <v>113</v>
      </c>
      <c r="Y19" s="161" t="s">
        <v>114</v>
      </c>
      <c r="Z19" s="150"/>
      <c r="AA19" s="150"/>
      <c r="AB19" s="150"/>
      <c r="AC19" s="150"/>
      <c r="AD19" s="150"/>
      <c r="AE19" s="150"/>
      <c r="AF19" s="150"/>
      <c r="AG19" s="150" t="s">
        <v>115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2" x14ac:dyDescent="0.2">
      <c r="A20" s="157"/>
      <c r="B20" s="158"/>
      <c r="C20" s="195" t="s">
        <v>125</v>
      </c>
      <c r="D20" s="163"/>
      <c r="E20" s="164">
        <v>129.1</v>
      </c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61"/>
      <c r="Z20" s="150"/>
      <c r="AA20" s="150"/>
      <c r="AB20" s="150"/>
      <c r="AC20" s="150"/>
      <c r="AD20" s="150"/>
      <c r="AE20" s="150"/>
      <c r="AF20" s="150"/>
      <c r="AG20" s="150" t="s">
        <v>117</v>
      </c>
      <c r="AH20" s="150">
        <v>5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9">
        <v>4</v>
      </c>
      <c r="B21" s="180" t="s">
        <v>129</v>
      </c>
      <c r="C21" s="194" t="s">
        <v>130</v>
      </c>
      <c r="D21" s="181" t="s">
        <v>131</v>
      </c>
      <c r="E21" s="182">
        <v>768</v>
      </c>
      <c r="F21" s="183"/>
      <c r="G21" s="184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21</v>
      </c>
      <c r="M21" s="161">
        <f>G21*(1+L21/100)</f>
        <v>0</v>
      </c>
      <c r="N21" s="160">
        <v>1.8380000000000001E-2</v>
      </c>
      <c r="O21" s="160">
        <f>ROUND(E21*N21,2)</f>
        <v>14.12</v>
      </c>
      <c r="P21" s="160">
        <v>0</v>
      </c>
      <c r="Q21" s="160">
        <f>ROUND(E21*P21,2)</f>
        <v>0</v>
      </c>
      <c r="R21" s="161"/>
      <c r="S21" s="161" t="s">
        <v>111</v>
      </c>
      <c r="T21" s="161" t="s">
        <v>112</v>
      </c>
      <c r="U21" s="161">
        <v>0.123</v>
      </c>
      <c r="V21" s="161">
        <f>ROUND(E21*U21,2)</f>
        <v>94.46</v>
      </c>
      <c r="W21" s="161"/>
      <c r="X21" s="161" t="s">
        <v>113</v>
      </c>
      <c r="Y21" s="161" t="s">
        <v>114</v>
      </c>
      <c r="Z21" s="150"/>
      <c r="AA21" s="150"/>
      <c r="AB21" s="150"/>
      <c r="AC21" s="150"/>
      <c r="AD21" s="150"/>
      <c r="AE21" s="150"/>
      <c r="AF21" s="150"/>
      <c r="AG21" s="150" t="s">
        <v>115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2" x14ac:dyDescent="0.2">
      <c r="A22" s="157"/>
      <c r="B22" s="158"/>
      <c r="C22" s="259" t="s">
        <v>132</v>
      </c>
      <c r="D22" s="260"/>
      <c r="E22" s="260"/>
      <c r="F22" s="260"/>
      <c r="G22" s="260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61"/>
      <c r="Z22" s="150"/>
      <c r="AA22" s="150"/>
      <c r="AB22" s="150"/>
      <c r="AC22" s="150"/>
      <c r="AD22" s="150"/>
      <c r="AE22" s="150"/>
      <c r="AF22" s="150"/>
      <c r="AG22" s="150" t="s">
        <v>133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2" x14ac:dyDescent="0.2">
      <c r="A23" s="157"/>
      <c r="B23" s="158"/>
      <c r="C23" s="195" t="s">
        <v>134</v>
      </c>
      <c r="D23" s="163"/>
      <c r="E23" s="164">
        <v>768</v>
      </c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61"/>
      <c r="Z23" s="150"/>
      <c r="AA23" s="150"/>
      <c r="AB23" s="150"/>
      <c r="AC23" s="150"/>
      <c r="AD23" s="150"/>
      <c r="AE23" s="150"/>
      <c r="AF23" s="150"/>
      <c r="AG23" s="150" t="s">
        <v>117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9">
        <v>5</v>
      </c>
      <c r="B24" s="180" t="s">
        <v>135</v>
      </c>
      <c r="C24" s="194" t="s">
        <v>136</v>
      </c>
      <c r="D24" s="181" t="s">
        <v>131</v>
      </c>
      <c r="E24" s="182">
        <v>6144</v>
      </c>
      <c r="F24" s="183"/>
      <c r="G24" s="184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21</v>
      </c>
      <c r="M24" s="161">
        <f>G24*(1+L24/100)</f>
        <v>0</v>
      </c>
      <c r="N24" s="160">
        <v>8.1999999999999998E-4</v>
      </c>
      <c r="O24" s="160">
        <f>ROUND(E24*N24,2)</f>
        <v>5.04</v>
      </c>
      <c r="P24" s="160">
        <v>0</v>
      </c>
      <c r="Q24" s="160">
        <f>ROUND(E24*P24,2)</f>
        <v>0</v>
      </c>
      <c r="R24" s="161"/>
      <c r="S24" s="161" t="s">
        <v>111</v>
      </c>
      <c r="T24" s="161" t="s">
        <v>111</v>
      </c>
      <c r="U24" s="161">
        <v>6.0000000000000001E-3</v>
      </c>
      <c r="V24" s="161">
        <f>ROUND(E24*U24,2)</f>
        <v>36.86</v>
      </c>
      <c r="W24" s="161"/>
      <c r="X24" s="161" t="s">
        <v>113</v>
      </c>
      <c r="Y24" s="161" t="s">
        <v>114</v>
      </c>
      <c r="Z24" s="150"/>
      <c r="AA24" s="150"/>
      <c r="AB24" s="150"/>
      <c r="AC24" s="150"/>
      <c r="AD24" s="150"/>
      <c r="AE24" s="150"/>
      <c r="AF24" s="150"/>
      <c r="AG24" s="150" t="s">
        <v>115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2" x14ac:dyDescent="0.2">
      <c r="A25" s="157"/>
      <c r="B25" s="158"/>
      <c r="C25" s="195" t="s">
        <v>137</v>
      </c>
      <c r="D25" s="163"/>
      <c r="E25" s="164">
        <v>768</v>
      </c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61"/>
      <c r="Z25" s="150"/>
      <c r="AA25" s="150"/>
      <c r="AB25" s="150"/>
      <c r="AC25" s="150"/>
      <c r="AD25" s="150"/>
      <c r="AE25" s="150"/>
      <c r="AF25" s="150"/>
      <c r="AG25" s="150" t="s">
        <v>117</v>
      </c>
      <c r="AH25" s="150">
        <v>5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3" x14ac:dyDescent="0.2">
      <c r="A26" s="157"/>
      <c r="B26" s="158"/>
      <c r="C26" s="196" t="s">
        <v>138</v>
      </c>
      <c r="D26" s="165"/>
      <c r="E26" s="166">
        <v>5376</v>
      </c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61"/>
      <c r="Z26" s="150"/>
      <c r="AA26" s="150"/>
      <c r="AB26" s="150"/>
      <c r="AC26" s="150"/>
      <c r="AD26" s="150"/>
      <c r="AE26" s="150"/>
      <c r="AF26" s="150"/>
      <c r="AG26" s="150" t="s">
        <v>117</v>
      </c>
      <c r="AH26" s="150">
        <v>4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79">
        <v>6</v>
      </c>
      <c r="B27" s="180" t="s">
        <v>139</v>
      </c>
      <c r="C27" s="194" t="s">
        <v>140</v>
      </c>
      <c r="D27" s="181" t="s">
        <v>131</v>
      </c>
      <c r="E27" s="182">
        <v>768</v>
      </c>
      <c r="F27" s="183"/>
      <c r="G27" s="184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21</v>
      </c>
      <c r="M27" s="161">
        <f>G27*(1+L27/100)</f>
        <v>0</v>
      </c>
      <c r="N27" s="160">
        <v>0</v>
      </c>
      <c r="O27" s="160">
        <f>ROUND(E27*N27,2)</f>
        <v>0</v>
      </c>
      <c r="P27" s="160">
        <v>0</v>
      </c>
      <c r="Q27" s="160">
        <f>ROUND(E27*P27,2)</f>
        <v>0</v>
      </c>
      <c r="R27" s="161"/>
      <c r="S27" s="161" t="s">
        <v>111</v>
      </c>
      <c r="T27" s="161" t="s">
        <v>111</v>
      </c>
      <c r="U27" s="161">
        <v>0.105</v>
      </c>
      <c r="V27" s="161">
        <f>ROUND(E27*U27,2)</f>
        <v>80.64</v>
      </c>
      <c r="W27" s="161"/>
      <c r="X27" s="161" t="s">
        <v>113</v>
      </c>
      <c r="Y27" s="161" t="s">
        <v>114</v>
      </c>
      <c r="Z27" s="150"/>
      <c r="AA27" s="150"/>
      <c r="AB27" s="150"/>
      <c r="AC27" s="150"/>
      <c r="AD27" s="150"/>
      <c r="AE27" s="150"/>
      <c r="AF27" s="150"/>
      <c r="AG27" s="150" t="s">
        <v>115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2" x14ac:dyDescent="0.2">
      <c r="A28" s="157"/>
      <c r="B28" s="158"/>
      <c r="C28" s="195" t="s">
        <v>137</v>
      </c>
      <c r="D28" s="163"/>
      <c r="E28" s="164">
        <v>768</v>
      </c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61"/>
      <c r="Z28" s="150"/>
      <c r="AA28" s="150"/>
      <c r="AB28" s="150"/>
      <c r="AC28" s="150"/>
      <c r="AD28" s="150"/>
      <c r="AE28" s="150"/>
      <c r="AF28" s="150"/>
      <c r="AG28" s="150" t="s">
        <v>117</v>
      </c>
      <c r="AH28" s="150">
        <v>5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9">
        <v>7</v>
      </c>
      <c r="B29" s="180" t="s">
        <v>141</v>
      </c>
      <c r="C29" s="194" t="s">
        <v>142</v>
      </c>
      <c r="D29" s="181" t="s">
        <v>131</v>
      </c>
      <c r="E29" s="182">
        <v>481.65</v>
      </c>
      <c r="F29" s="183"/>
      <c r="G29" s="184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21</v>
      </c>
      <c r="M29" s="161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1"/>
      <c r="S29" s="161" t="s">
        <v>111</v>
      </c>
      <c r="T29" s="161" t="s">
        <v>111</v>
      </c>
      <c r="U29" s="161">
        <v>3.0300000000000001E-2</v>
      </c>
      <c r="V29" s="161">
        <f>ROUND(E29*U29,2)</f>
        <v>14.59</v>
      </c>
      <c r="W29" s="161"/>
      <c r="X29" s="161" t="s">
        <v>113</v>
      </c>
      <c r="Y29" s="161" t="s">
        <v>114</v>
      </c>
      <c r="Z29" s="150"/>
      <c r="AA29" s="150"/>
      <c r="AB29" s="150"/>
      <c r="AC29" s="150"/>
      <c r="AD29" s="150"/>
      <c r="AE29" s="150"/>
      <c r="AF29" s="150"/>
      <c r="AG29" s="150" t="s">
        <v>115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ht="22.5" outlineLevel="2" x14ac:dyDescent="0.2">
      <c r="A30" s="157"/>
      <c r="B30" s="158"/>
      <c r="C30" s="195" t="s">
        <v>143</v>
      </c>
      <c r="D30" s="163"/>
      <c r="E30" s="164">
        <v>193.65</v>
      </c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61"/>
      <c r="Z30" s="150"/>
      <c r="AA30" s="150"/>
      <c r="AB30" s="150"/>
      <c r="AC30" s="150"/>
      <c r="AD30" s="150"/>
      <c r="AE30" s="150"/>
      <c r="AF30" s="150"/>
      <c r="AG30" s="150" t="s">
        <v>117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3" x14ac:dyDescent="0.2">
      <c r="A31" s="157"/>
      <c r="B31" s="158"/>
      <c r="C31" s="195" t="s">
        <v>144</v>
      </c>
      <c r="D31" s="163"/>
      <c r="E31" s="164">
        <v>288</v>
      </c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61"/>
      <c r="Z31" s="150"/>
      <c r="AA31" s="150"/>
      <c r="AB31" s="150"/>
      <c r="AC31" s="150"/>
      <c r="AD31" s="150"/>
      <c r="AE31" s="150"/>
      <c r="AF31" s="150"/>
      <c r="AG31" s="150" t="s">
        <v>117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9">
        <v>8</v>
      </c>
      <c r="B32" s="180" t="s">
        <v>145</v>
      </c>
      <c r="C32" s="194" t="s">
        <v>146</v>
      </c>
      <c r="D32" s="181" t="s">
        <v>131</v>
      </c>
      <c r="E32" s="182">
        <v>3853.2</v>
      </c>
      <c r="F32" s="183"/>
      <c r="G32" s="184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21</v>
      </c>
      <c r="M32" s="161">
        <f>G32*(1+L32/100)</f>
        <v>0</v>
      </c>
      <c r="N32" s="160">
        <v>5.0000000000000002E-5</v>
      </c>
      <c r="O32" s="160">
        <f>ROUND(E32*N32,2)</f>
        <v>0.19</v>
      </c>
      <c r="P32" s="160">
        <v>0</v>
      </c>
      <c r="Q32" s="160">
        <f>ROUND(E32*P32,2)</f>
        <v>0</v>
      </c>
      <c r="R32" s="161"/>
      <c r="S32" s="161" t="s">
        <v>111</v>
      </c>
      <c r="T32" s="161" t="s">
        <v>111</v>
      </c>
      <c r="U32" s="161">
        <v>0</v>
      </c>
      <c r="V32" s="161">
        <f>ROUND(E32*U32,2)</f>
        <v>0</v>
      </c>
      <c r="W32" s="161"/>
      <c r="X32" s="161" t="s">
        <v>113</v>
      </c>
      <c r="Y32" s="161" t="s">
        <v>114</v>
      </c>
      <c r="Z32" s="150"/>
      <c r="AA32" s="150"/>
      <c r="AB32" s="150"/>
      <c r="AC32" s="150"/>
      <c r="AD32" s="150"/>
      <c r="AE32" s="150"/>
      <c r="AF32" s="150"/>
      <c r="AG32" s="150" t="s">
        <v>115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2" x14ac:dyDescent="0.2">
      <c r="A33" s="157"/>
      <c r="B33" s="158"/>
      <c r="C33" s="195" t="s">
        <v>147</v>
      </c>
      <c r="D33" s="163"/>
      <c r="E33" s="164">
        <v>481.65</v>
      </c>
      <c r="F33" s="161"/>
      <c r="G33" s="161"/>
      <c r="H33" s="161"/>
      <c r="I33" s="161"/>
      <c r="J33" s="161"/>
      <c r="K33" s="161"/>
      <c r="L33" s="161"/>
      <c r="M33" s="161"/>
      <c r="N33" s="160"/>
      <c r="O33" s="160"/>
      <c r="P33" s="160"/>
      <c r="Q33" s="160"/>
      <c r="R33" s="161"/>
      <c r="S33" s="161"/>
      <c r="T33" s="161"/>
      <c r="U33" s="161"/>
      <c r="V33" s="161"/>
      <c r="W33" s="161"/>
      <c r="X33" s="161"/>
      <c r="Y33" s="161"/>
      <c r="Z33" s="150"/>
      <c r="AA33" s="150"/>
      <c r="AB33" s="150"/>
      <c r="AC33" s="150"/>
      <c r="AD33" s="150"/>
      <c r="AE33" s="150"/>
      <c r="AF33" s="150"/>
      <c r="AG33" s="150" t="s">
        <v>117</v>
      </c>
      <c r="AH33" s="150">
        <v>5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ht="22.5" outlineLevel="3" x14ac:dyDescent="0.2">
      <c r="A34" s="157"/>
      <c r="B34" s="158"/>
      <c r="C34" s="196" t="s">
        <v>148</v>
      </c>
      <c r="D34" s="165"/>
      <c r="E34" s="166">
        <v>3371.55</v>
      </c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61"/>
      <c r="Z34" s="150"/>
      <c r="AA34" s="150"/>
      <c r="AB34" s="150"/>
      <c r="AC34" s="150"/>
      <c r="AD34" s="150"/>
      <c r="AE34" s="150"/>
      <c r="AF34" s="150"/>
      <c r="AG34" s="150" t="s">
        <v>117</v>
      </c>
      <c r="AH34" s="150">
        <v>4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9">
        <v>9</v>
      </c>
      <c r="B35" s="180" t="s">
        <v>149</v>
      </c>
      <c r="C35" s="194" t="s">
        <v>150</v>
      </c>
      <c r="D35" s="181" t="s">
        <v>131</v>
      </c>
      <c r="E35" s="182">
        <v>481.65</v>
      </c>
      <c r="F35" s="183"/>
      <c r="G35" s="184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21</v>
      </c>
      <c r="M35" s="161">
        <f>G35*(1+L35/100)</f>
        <v>0</v>
      </c>
      <c r="N35" s="160">
        <v>0</v>
      </c>
      <c r="O35" s="160">
        <f>ROUND(E35*N35,2)</f>
        <v>0</v>
      </c>
      <c r="P35" s="160">
        <v>0</v>
      </c>
      <c r="Q35" s="160">
        <f>ROUND(E35*P35,2)</f>
        <v>0</v>
      </c>
      <c r="R35" s="161"/>
      <c r="S35" s="161" t="s">
        <v>111</v>
      </c>
      <c r="T35" s="161" t="s">
        <v>111</v>
      </c>
      <c r="U35" s="161">
        <v>1.7999999999999999E-2</v>
      </c>
      <c r="V35" s="161">
        <f>ROUND(E35*U35,2)</f>
        <v>8.67</v>
      </c>
      <c r="W35" s="161"/>
      <c r="X35" s="161" t="s">
        <v>113</v>
      </c>
      <c r="Y35" s="161" t="s">
        <v>114</v>
      </c>
      <c r="Z35" s="150"/>
      <c r="AA35" s="150"/>
      <c r="AB35" s="150"/>
      <c r="AC35" s="150"/>
      <c r="AD35" s="150"/>
      <c r="AE35" s="150"/>
      <c r="AF35" s="150"/>
      <c r="AG35" s="150" t="s">
        <v>115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2" x14ac:dyDescent="0.2">
      <c r="A36" s="157"/>
      <c r="B36" s="158"/>
      <c r="C36" s="195" t="s">
        <v>147</v>
      </c>
      <c r="D36" s="163"/>
      <c r="E36" s="164">
        <v>481.65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61"/>
      <c r="Z36" s="150"/>
      <c r="AA36" s="150"/>
      <c r="AB36" s="150"/>
      <c r="AC36" s="150"/>
      <c r="AD36" s="150"/>
      <c r="AE36" s="150"/>
      <c r="AF36" s="150"/>
      <c r="AG36" s="150" t="s">
        <v>117</v>
      </c>
      <c r="AH36" s="150">
        <v>5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9">
        <v>10</v>
      </c>
      <c r="B37" s="180" t="s">
        <v>151</v>
      </c>
      <c r="C37" s="194" t="s">
        <v>152</v>
      </c>
      <c r="D37" s="181" t="s">
        <v>153</v>
      </c>
      <c r="E37" s="182">
        <v>1159.8468800000001</v>
      </c>
      <c r="F37" s="183"/>
      <c r="G37" s="184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21</v>
      </c>
      <c r="M37" s="161">
        <f>G37*(1+L37/100)</f>
        <v>0</v>
      </c>
      <c r="N37" s="160">
        <v>9.5600000000000008E-3</v>
      </c>
      <c r="O37" s="160">
        <f>ROUND(E37*N37,2)</f>
        <v>11.09</v>
      </c>
      <c r="P37" s="160">
        <v>0</v>
      </c>
      <c r="Q37" s="160">
        <f>ROUND(E37*P37,2)</f>
        <v>0</v>
      </c>
      <c r="R37" s="161"/>
      <c r="S37" s="161" t="s">
        <v>111</v>
      </c>
      <c r="T37" s="161" t="s">
        <v>111</v>
      </c>
      <c r="U37" s="161">
        <v>6.5000000000000002E-2</v>
      </c>
      <c r="V37" s="161">
        <f>ROUND(E37*U37,2)</f>
        <v>75.39</v>
      </c>
      <c r="W37" s="161"/>
      <c r="X37" s="161" t="s">
        <v>113</v>
      </c>
      <c r="Y37" s="161" t="s">
        <v>114</v>
      </c>
      <c r="Z37" s="150"/>
      <c r="AA37" s="150"/>
      <c r="AB37" s="150"/>
      <c r="AC37" s="150"/>
      <c r="AD37" s="150"/>
      <c r="AE37" s="150"/>
      <c r="AF37" s="150"/>
      <c r="AG37" s="150" t="s">
        <v>115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2" x14ac:dyDescent="0.2">
      <c r="A38" s="157"/>
      <c r="B38" s="158"/>
      <c r="C38" s="195" t="s">
        <v>154</v>
      </c>
      <c r="D38" s="163"/>
      <c r="E38" s="164">
        <v>1159.8468800000001</v>
      </c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61"/>
      <c r="Z38" s="150"/>
      <c r="AA38" s="150"/>
      <c r="AB38" s="150"/>
      <c r="AC38" s="150"/>
      <c r="AD38" s="150"/>
      <c r="AE38" s="150"/>
      <c r="AF38" s="150"/>
      <c r="AG38" s="150" t="s">
        <v>117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79">
        <v>11</v>
      </c>
      <c r="B39" s="180" t="s">
        <v>155</v>
      </c>
      <c r="C39" s="194" t="s">
        <v>156</v>
      </c>
      <c r="D39" s="181" t="s">
        <v>153</v>
      </c>
      <c r="E39" s="182">
        <v>9278.7749999999996</v>
      </c>
      <c r="F39" s="183"/>
      <c r="G39" s="184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21</v>
      </c>
      <c r="M39" s="161">
        <f>G39*(1+L39/100)</f>
        <v>0</v>
      </c>
      <c r="N39" s="160">
        <v>2.0000000000000001E-4</v>
      </c>
      <c r="O39" s="160">
        <f>ROUND(E39*N39,2)</f>
        <v>1.86</v>
      </c>
      <c r="P39" s="160">
        <v>0</v>
      </c>
      <c r="Q39" s="160">
        <f>ROUND(E39*P39,2)</f>
        <v>0</v>
      </c>
      <c r="R39" s="161"/>
      <c r="S39" s="161" t="s">
        <v>111</v>
      </c>
      <c r="T39" s="161" t="s">
        <v>111</v>
      </c>
      <c r="U39" s="161">
        <v>1E-3</v>
      </c>
      <c r="V39" s="161">
        <f>ROUND(E39*U39,2)</f>
        <v>9.2799999999999994</v>
      </c>
      <c r="W39" s="161"/>
      <c r="X39" s="161" t="s">
        <v>113</v>
      </c>
      <c r="Y39" s="161" t="s">
        <v>114</v>
      </c>
      <c r="Z39" s="150"/>
      <c r="AA39" s="150"/>
      <c r="AB39" s="150"/>
      <c r="AC39" s="150"/>
      <c r="AD39" s="150"/>
      <c r="AE39" s="150"/>
      <c r="AF39" s="150"/>
      <c r="AG39" s="150" t="s">
        <v>115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2" x14ac:dyDescent="0.2">
      <c r="A40" s="157"/>
      <c r="B40" s="158"/>
      <c r="C40" s="195" t="s">
        <v>157</v>
      </c>
      <c r="D40" s="163"/>
      <c r="E40" s="164">
        <v>1159.8468800000001</v>
      </c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61"/>
      <c r="Z40" s="150"/>
      <c r="AA40" s="150"/>
      <c r="AB40" s="150"/>
      <c r="AC40" s="150"/>
      <c r="AD40" s="150"/>
      <c r="AE40" s="150"/>
      <c r="AF40" s="150"/>
      <c r="AG40" s="150" t="s">
        <v>117</v>
      </c>
      <c r="AH40" s="150">
        <v>5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ht="22.5" outlineLevel="3" x14ac:dyDescent="0.2">
      <c r="A41" s="157"/>
      <c r="B41" s="158"/>
      <c r="C41" s="196" t="s">
        <v>148</v>
      </c>
      <c r="D41" s="165"/>
      <c r="E41" s="166">
        <v>8118.9281300000002</v>
      </c>
      <c r="F41" s="161"/>
      <c r="G41" s="161"/>
      <c r="H41" s="161"/>
      <c r="I41" s="161"/>
      <c r="J41" s="161"/>
      <c r="K41" s="161"/>
      <c r="L41" s="161"/>
      <c r="M41" s="161"/>
      <c r="N41" s="160"/>
      <c r="O41" s="160"/>
      <c r="P41" s="160"/>
      <c r="Q41" s="160"/>
      <c r="R41" s="161"/>
      <c r="S41" s="161"/>
      <c r="T41" s="161"/>
      <c r="U41" s="161"/>
      <c r="V41" s="161"/>
      <c r="W41" s="161"/>
      <c r="X41" s="161"/>
      <c r="Y41" s="161"/>
      <c r="Z41" s="150"/>
      <c r="AA41" s="150"/>
      <c r="AB41" s="150"/>
      <c r="AC41" s="150"/>
      <c r="AD41" s="150"/>
      <c r="AE41" s="150"/>
      <c r="AF41" s="150"/>
      <c r="AG41" s="150" t="s">
        <v>117</v>
      </c>
      <c r="AH41" s="150">
        <v>4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79">
        <v>12</v>
      </c>
      <c r="B42" s="180" t="s">
        <v>158</v>
      </c>
      <c r="C42" s="194" t="s">
        <v>159</v>
      </c>
      <c r="D42" s="181" t="s">
        <v>153</v>
      </c>
      <c r="E42" s="182">
        <v>1159.8468800000001</v>
      </c>
      <c r="F42" s="183"/>
      <c r="G42" s="184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21</v>
      </c>
      <c r="M42" s="161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1"/>
      <c r="S42" s="161" t="s">
        <v>111</v>
      </c>
      <c r="T42" s="161" t="s">
        <v>111</v>
      </c>
      <c r="U42" s="161">
        <v>4.2999999999999997E-2</v>
      </c>
      <c r="V42" s="161">
        <f>ROUND(E42*U42,2)</f>
        <v>49.87</v>
      </c>
      <c r="W42" s="161"/>
      <c r="X42" s="161" t="s">
        <v>113</v>
      </c>
      <c r="Y42" s="161" t="s">
        <v>114</v>
      </c>
      <c r="Z42" s="150"/>
      <c r="AA42" s="150"/>
      <c r="AB42" s="150"/>
      <c r="AC42" s="150"/>
      <c r="AD42" s="150"/>
      <c r="AE42" s="150"/>
      <c r="AF42" s="150"/>
      <c r="AG42" s="150" t="s">
        <v>115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95" t="s">
        <v>157</v>
      </c>
      <c r="D43" s="163"/>
      <c r="E43" s="164">
        <v>1159.8468800000001</v>
      </c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61"/>
      <c r="Z43" s="150"/>
      <c r="AA43" s="150"/>
      <c r="AB43" s="150"/>
      <c r="AC43" s="150"/>
      <c r="AD43" s="150"/>
      <c r="AE43" s="150"/>
      <c r="AF43" s="150"/>
      <c r="AG43" s="150" t="s">
        <v>117</v>
      </c>
      <c r="AH43" s="150">
        <v>5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9">
        <v>13</v>
      </c>
      <c r="B44" s="180" t="s">
        <v>160</v>
      </c>
      <c r="C44" s="194" t="s">
        <v>161</v>
      </c>
      <c r="D44" s="181" t="s">
        <v>131</v>
      </c>
      <c r="E44" s="182">
        <v>341.55</v>
      </c>
      <c r="F44" s="183"/>
      <c r="G44" s="184">
        <f>ROUND(E44*F44,2)</f>
        <v>0</v>
      </c>
      <c r="H44" s="162"/>
      <c r="I44" s="161">
        <f>ROUND(E44*H44,2)</f>
        <v>0</v>
      </c>
      <c r="J44" s="162"/>
      <c r="K44" s="161">
        <f>ROUND(E44*J44,2)</f>
        <v>0</v>
      </c>
      <c r="L44" s="161">
        <v>21</v>
      </c>
      <c r="M44" s="161">
        <f>G44*(1+L44/100)</f>
        <v>0</v>
      </c>
      <c r="N44" s="160">
        <v>1.6910000000000001E-2</v>
      </c>
      <c r="O44" s="160">
        <f>ROUND(E44*N44,2)</f>
        <v>5.78</v>
      </c>
      <c r="P44" s="160">
        <v>0</v>
      </c>
      <c r="Q44" s="160">
        <f>ROUND(E44*P44,2)</f>
        <v>0</v>
      </c>
      <c r="R44" s="161"/>
      <c r="S44" s="161" t="s">
        <v>111</v>
      </c>
      <c r="T44" s="161" t="s">
        <v>111</v>
      </c>
      <c r="U44" s="161">
        <v>0.1135</v>
      </c>
      <c r="V44" s="161">
        <f>ROUND(E44*U44,2)</f>
        <v>38.770000000000003</v>
      </c>
      <c r="W44" s="161"/>
      <c r="X44" s="161" t="s">
        <v>113</v>
      </c>
      <c r="Y44" s="161" t="s">
        <v>114</v>
      </c>
      <c r="Z44" s="150"/>
      <c r="AA44" s="150"/>
      <c r="AB44" s="150"/>
      <c r="AC44" s="150"/>
      <c r="AD44" s="150"/>
      <c r="AE44" s="150"/>
      <c r="AF44" s="150"/>
      <c r="AG44" s="150" t="s">
        <v>115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2" x14ac:dyDescent="0.2">
      <c r="A45" s="157"/>
      <c r="B45" s="158"/>
      <c r="C45" s="195" t="s">
        <v>162</v>
      </c>
      <c r="D45" s="163"/>
      <c r="E45" s="164">
        <v>181.7</v>
      </c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61"/>
      <c r="Z45" s="150"/>
      <c r="AA45" s="150"/>
      <c r="AB45" s="150"/>
      <c r="AC45" s="150"/>
      <c r="AD45" s="150"/>
      <c r="AE45" s="150"/>
      <c r="AF45" s="150"/>
      <c r="AG45" s="150" t="s">
        <v>117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3" x14ac:dyDescent="0.2">
      <c r="A46" s="157"/>
      <c r="B46" s="158"/>
      <c r="C46" s="195" t="s">
        <v>163</v>
      </c>
      <c r="D46" s="163"/>
      <c r="E46" s="164">
        <v>110.4</v>
      </c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61"/>
      <c r="Z46" s="150"/>
      <c r="AA46" s="150"/>
      <c r="AB46" s="150"/>
      <c r="AC46" s="150"/>
      <c r="AD46" s="150"/>
      <c r="AE46" s="150"/>
      <c r="AF46" s="150"/>
      <c r="AG46" s="150" t="s">
        <v>117</v>
      </c>
      <c r="AH46" s="150">
        <v>0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3" x14ac:dyDescent="0.2">
      <c r="A47" s="157"/>
      <c r="B47" s="158"/>
      <c r="C47" s="195" t="s">
        <v>164</v>
      </c>
      <c r="D47" s="163"/>
      <c r="E47" s="164">
        <v>49.45</v>
      </c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61"/>
      <c r="Z47" s="150"/>
      <c r="AA47" s="150"/>
      <c r="AB47" s="150"/>
      <c r="AC47" s="150"/>
      <c r="AD47" s="150"/>
      <c r="AE47" s="150"/>
      <c r="AF47" s="150"/>
      <c r="AG47" s="150" t="s">
        <v>117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79">
        <v>14</v>
      </c>
      <c r="B48" s="180" t="s">
        <v>165</v>
      </c>
      <c r="C48" s="194" t="s">
        <v>166</v>
      </c>
      <c r="D48" s="181" t="s">
        <v>131</v>
      </c>
      <c r="E48" s="182">
        <v>341.55</v>
      </c>
      <c r="F48" s="183"/>
      <c r="G48" s="184">
        <f>ROUND(E48*F48,2)</f>
        <v>0</v>
      </c>
      <c r="H48" s="162"/>
      <c r="I48" s="161">
        <f>ROUND(E48*H48,2)</f>
        <v>0</v>
      </c>
      <c r="J48" s="162"/>
      <c r="K48" s="161">
        <f>ROUND(E48*J48,2)</f>
        <v>0</v>
      </c>
      <c r="L48" s="161">
        <v>21</v>
      </c>
      <c r="M48" s="161">
        <f>G48*(1+L48/100)</f>
        <v>0</v>
      </c>
      <c r="N48" s="160">
        <v>0</v>
      </c>
      <c r="O48" s="160">
        <f>ROUND(E48*N48,2)</f>
        <v>0</v>
      </c>
      <c r="P48" s="160">
        <v>0</v>
      </c>
      <c r="Q48" s="160">
        <f>ROUND(E48*P48,2)</f>
        <v>0</v>
      </c>
      <c r="R48" s="161"/>
      <c r="S48" s="161" t="s">
        <v>111</v>
      </c>
      <c r="T48" s="161" t="s">
        <v>111</v>
      </c>
      <c r="U48" s="161">
        <v>8.4000000000000005E-2</v>
      </c>
      <c r="V48" s="161">
        <f>ROUND(E48*U48,2)</f>
        <v>28.69</v>
      </c>
      <c r="W48" s="161"/>
      <c r="X48" s="161" t="s">
        <v>113</v>
      </c>
      <c r="Y48" s="161" t="s">
        <v>114</v>
      </c>
      <c r="Z48" s="150"/>
      <c r="AA48" s="150"/>
      <c r="AB48" s="150"/>
      <c r="AC48" s="150"/>
      <c r="AD48" s="150"/>
      <c r="AE48" s="150"/>
      <c r="AF48" s="150"/>
      <c r="AG48" s="150" t="s">
        <v>115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2" x14ac:dyDescent="0.2">
      <c r="A49" s="157"/>
      <c r="B49" s="158"/>
      <c r="C49" s="195" t="s">
        <v>162</v>
      </c>
      <c r="D49" s="163"/>
      <c r="E49" s="164">
        <v>181.7</v>
      </c>
      <c r="F49" s="161"/>
      <c r="G49" s="161"/>
      <c r="H49" s="161"/>
      <c r="I49" s="161"/>
      <c r="J49" s="161"/>
      <c r="K49" s="161"/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Z49" s="150"/>
      <c r="AA49" s="150"/>
      <c r="AB49" s="150"/>
      <c r="AC49" s="150"/>
      <c r="AD49" s="150"/>
      <c r="AE49" s="150"/>
      <c r="AF49" s="150"/>
      <c r="AG49" s="150" t="s">
        <v>117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3" x14ac:dyDescent="0.2">
      <c r="A50" s="157"/>
      <c r="B50" s="158"/>
      <c r="C50" s="195" t="s">
        <v>163</v>
      </c>
      <c r="D50" s="163"/>
      <c r="E50" s="164">
        <v>110.4</v>
      </c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61"/>
      <c r="Z50" s="150"/>
      <c r="AA50" s="150"/>
      <c r="AB50" s="150"/>
      <c r="AC50" s="150"/>
      <c r="AD50" s="150"/>
      <c r="AE50" s="150"/>
      <c r="AF50" s="150"/>
      <c r="AG50" s="150" t="s">
        <v>117</v>
      </c>
      <c r="AH50" s="150">
        <v>0</v>
      </c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3" x14ac:dyDescent="0.2">
      <c r="A51" s="157"/>
      <c r="B51" s="158"/>
      <c r="C51" s="195" t="s">
        <v>164</v>
      </c>
      <c r="D51" s="163"/>
      <c r="E51" s="164">
        <v>49.45</v>
      </c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61"/>
      <c r="Z51" s="150"/>
      <c r="AA51" s="150"/>
      <c r="AB51" s="150"/>
      <c r="AC51" s="150"/>
      <c r="AD51" s="150"/>
      <c r="AE51" s="150"/>
      <c r="AF51" s="150"/>
      <c r="AG51" s="150" t="s">
        <v>117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9">
        <v>15</v>
      </c>
      <c r="B52" s="180" t="s">
        <v>167</v>
      </c>
      <c r="C52" s="194" t="s">
        <v>168</v>
      </c>
      <c r="D52" s="181" t="s">
        <v>169</v>
      </c>
      <c r="E52" s="182">
        <v>3840</v>
      </c>
      <c r="F52" s="183"/>
      <c r="G52" s="184">
        <f>ROUND(E52*F52,2)</f>
        <v>0</v>
      </c>
      <c r="H52" s="162"/>
      <c r="I52" s="161">
        <f>ROUND(E52*H52,2)</f>
        <v>0</v>
      </c>
      <c r="J52" s="162"/>
      <c r="K52" s="161">
        <f>ROUND(E52*J52,2)</f>
        <v>0</v>
      </c>
      <c r="L52" s="161">
        <v>21</v>
      </c>
      <c r="M52" s="161">
        <f>G52*(1+L52/100)</f>
        <v>0</v>
      </c>
      <c r="N52" s="160">
        <v>0</v>
      </c>
      <c r="O52" s="160">
        <f>ROUND(E52*N52,2)</f>
        <v>0</v>
      </c>
      <c r="P52" s="160">
        <v>0</v>
      </c>
      <c r="Q52" s="160">
        <f>ROUND(E52*P52,2)</f>
        <v>0</v>
      </c>
      <c r="R52" s="161" t="s">
        <v>170</v>
      </c>
      <c r="S52" s="161" t="s">
        <v>111</v>
      </c>
      <c r="T52" s="161" t="s">
        <v>111</v>
      </c>
      <c r="U52" s="161">
        <v>0</v>
      </c>
      <c r="V52" s="161">
        <f>ROUND(E52*U52,2)</f>
        <v>0</v>
      </c>
      <c r="W52" s="161"/>
      <c r="X52" s="161" t="s">
        <v>171</v>
      </c>
      <c r="Y52" s="161" t="s">
        <v>114</v>
      </c>
      <c r="Z52" s="150"/>
      <c r="AA52" s="150"/>
      <c r="AB52" s="150"/>
      <c r="AC52" s="150"/>
      <c r="AD52" s="150"/>
      <c r="AE52" s="150"/>
      <c r="AF52" s="150"/>
      <c r="AG52" s="150" t="s">
        <v>172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2" x14ac:dyDescent="0.2">
      <c r="A53" s="157"/>
      <c r="B53" s="158"/>
      <c r="C53" s="195" t="s">
        <v>173</v>
      </c>
      <c r="D53" s="163"/>
      <c r="E53" s="164">
        <v>3840</v>
      </c>
      <c r="F53" s="161"/>
      <c r="G53" s="161"/>
      <c r="H53" s="161"/>
      <c r="I53" s="161"/>
      <c r="J53" s="161"/>
      <c r="K53" s="161"/>
      <c r="L53" s="161"/>
      <c r="M53" s="161"/>
      <c r="N53" s="160"/>
      <c r="O53" s="160"/>
      <c r="P53" s="160"/>
      <c r="Q53" s="160"/>
      <c r="R53" s="161"/>
      <c r="S53" s="161"/>
      <c r="T53" s="161"/>
      <c r="U53" s="161"/>
      <c r="V53" s="161"/>
      <c r="W53" s="161"/>
      <c r="X53" s="161"/>
      <c r="Y53" s="161"/>
      <c r="Z53" s="150"/>
      <c r="AA53" s="150"/>
      <c r="AB53" s="150"/>
      <c r="AC53" s="150"/>
      <c r="AD53" s="150"/>
      <c r="AE53" s="150"/>
      <c r="AF53" s="150"/>
      <c r="AG53" s="150" t="s">
        <v>117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9">
        <v>16</v>
      </c>
      <c r="B54" s="180" t="s">
        <v>174</v>
      </c>
      <c r="C54" s="194" t="s">
        <v>175</v>
      </c>
      <c r="D54" s="181" t="s">
        <v>169</v>
      </c>
      <c r="E54" s="182">
        <v>80</v>
      </c>
      <c r="F54" s="183"/>
      <c r="G54" s="184">
        <f>ROUND(E54*F54,2)</f>
        <v>0</v>
      </c>
      <c r="H54" s="162"/>
      <c r="I54" s="161">
        <f>ROUND(E54*H54,2)</f>
        <v>0</v>
      </c>
      <c r="J54" s="162"/>
      <c r="K54" s="161">
        <f>ROUND(E54*J54,2)</f>
        <v>0</v>
      </c>
      <c r="L54" s="161">
        <v>21</v>
      </c>
      <c r="M54" s="161">
        <f>G54*(1+L54/100)</f>
        <v>0</v>
      </c>
      <c r="N54" s="160">
        <v>0</v>
      </c>
      <c r="O54" s="160">
        <f>ROUND(E54*N54,2)</f>
        <v>0</v>
      </c>
      <c r="P54" s="160">
        <v>0</v>
      </c>
      <c r="Q54" s="160">
        <f>ROUND(E54*P54,2)</f>
        <v>0</v>
      </c>
      <c r="R54" s="161" t="s">
        <v>170</v>
      </c>
      <c r="S54" s="161" t="s">
        <v>111</v>
      </c>
      <c r="T54" s="161" t="s">
        <v>111</v>
      </c>
      <c r="U54" s="161">
        <v>0</v>
      </c>
      <c r="V54" s="161">
        <f>ROUND(E54*U54,2)</f>
        <v>0</v>
      </c>
      <c r="W54" s="161"/>
      <c r="X54" s="161" t="s">
        <v>171</v>
      </c>
      <c r="Y54" s="161" t="s">
        <v>114</v>
      </c>
      <c r="Z54" s="150"/>
      <c r="AA54" s="150"/>
      <c r="AB54" s="150"/>
      <c r="AC54" s="150"/>
      <c r="AD54" s="150"/>
      <c r="AE54" s="150"/>
      <c r="AF54" s="150"/>
      <c r="AG54" s="150" t="s">
        <v>172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2" x14ac:dyDescent="0.2">
      <c r="A55" s="157"/>
      <c r="B55" s="158"/>
      <c r="C55" s="195" t="s">
        <v>176</v>
      </c>
      <c r="D55" s="163"/>
      <c r="E55" s="164">
        <v>80</v>
      </c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61"/>
      <c r="Z55" s="150"/>
      <c r="AA55" s="150"/>
      <c r="AB55" s="150"/>
      <c r="AC55" s="150"/>
      <c r="AD55" s="150"/>
      <c r="AE55" s="150"/>
      <c r="AF55" s="150"/>
      <c r="AG55" s="150" t="s">
        <v>117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85">
        <v>17</v>
      </c>
      <c r="B56" s="186" t="s">
        <v>177</v>
      </c>
      <c r="C56" s="197" t="s">
        <v>178</v>
      </c>
      <c r="D56" s="187" t="s">
        <v>179</v>
      </c>
      <c r="E56" s="188">
        <v>8</v>
      </c>
      <c r="F56" s="189"/>
      <c r="G56" s="190">
        <f>ROUND(E56*F56,2)</f>
        <v>0</v>
      </c>
      <c r="H56" s="162"/>
      <c r="I56" s="161">
        <f>ROUND(E56*H56,2)</f>
        <v>0</v>
      </c>
      <c r="J56" s="162"/>
      <c r="K56" s="161">
        <f>ROUND(E56*J56,2)</f>
        <v>0</v>
      </c>
      <c r="L56" s="161">
        <v>21</v>
      </c>
      <c r="M56" s="161">
        <f>G56*(1+L56/100)</f>
        <v>0</v>
      </c>
      <c r="N56" s="160">
        <v>5.9999999999999995E-4</v>
      </c>
      <c r="O56" s="160">
        <f>ROUND(E56*N56,2)</f>
        <v>0</v>
      </c>
      <c r="P56" s="160">
        <v>0</v>
      </c>
      <c r="Q56" s="160">
        <f>ROUND(E56*P56,2)</f>
        <v>0</v>
      </c>
      <c r="R56" s="161"/>
      <c r="S56" s="161" t="s">
        <v>111</v>
      </c>
      <c r="T56" s="161" t="s">
        <v>111</v>
      </c>
      <c r="U56" s="161">
        <v>4</v>
      </c>
      <c r="V56" s="161">
        <f>ROUND(E56*U56,2)</f>
        <v>32</v>
      </c>
      <c r="W56" s="161"/>
      <c r="X56" s="161" t="s">
        <v>113</v>
      </c>
      <c r="Y56" s="161" t="s">
        <v>114</v>
      </c>
      <c r="Z56" s="150"/>
      <c r="AA56" s="150"/>
      <c r="AB56" s="150"/>
      <c r="AC56" s="150"/>
      <c r="AD56" s="150"/>
      <c r="AE56" s="150"/>
      <c r="AF56" s="150"/>
      <c r="AG56" s="150" t="s">
        <v>115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ht="25.5" x14ac:dyDescent="0.2">
      <c r="A57" s="169" t="s">
        <v>106</v>
      </c>
      <c r="B57" s="170" t="s">
        <v>65</v>
      </c>
      <c r="C57" s="193" t="s">
        <v>66</v>
      </c>
      <c r="D57" s="171"/>
      <c r="E57" s="172"/>
      <c r="F57" s="173"/>
      <c r="G57" s="174">
        <f>SUMIF(AG58:AG63,"&lt;&gt;NOR",G58:G63)</f>
        <v>0</v>
      </c>
      <c r="H57" s="168"/>
      <c r="I57" s="168">
        <f>SUM(I58:I63)</f>
        <v>0</v>
      </c>
      <c r="J57" s="168"/>
      <c r="K57" s="168">
        <f>SUM(K58:K63)</f>
        <v>0</v>
      </c>
      <c r="L57" s="168"/>
      <c r="M57" s="168">
        <f>SUM(M58:M63)</f>
        <v>0</v>
      </c>
      <c r="N57" s="167"/>
      <c r="O57" s="167">
        <f>SUM(O58:O63)</f>
        <v>0.08</v>
      </c>
      <c r="P57" s="167"/>
      <c r="Q57" s="167">
        <f>SUM(Q58:Q63)</f>
        <v>0</v>
      </c>
      <c r="R57" s="168"/>
      <c r="S57" s="168"/>
      <c r="T57" s="168"/>
      <c r="U57" s="168"/>
      <c r="V57" s="168">
        <f>SUM(V58:V63)</f>
        <v>514.99</v>
      </c>
      <c r="W57" s="168"/>
      <c r="X57" s="168"/>
      <c r="Y57" s="168"/>
      <c r="AG57" t="s">
        <v>107</v>
      </c>
    </row>
    <row r="58" spans="1:60" outlineLevel="1" x14ac:dyDescent="0.2">
      <c r="A58" s="179">
        <v>18</v>
      </c>
      <c r="B58" s="180" t="s">
        <v>180</v>
      </c>
      <c r="C58" s="194" t="s">
        <v>181</v>
      </c>
      <c r="D58" s="181" t="s">
        <v>131</v>
      </c>
      <c r="E58" s="182">
        <v>1410.7</v>
      </c>
      <c r="F58" s="183"/>
      <c r="G58" s="184">
        <f>ROUND(E58*F58,2)</f>
        <v>0</v>
      </c>
      <c r="H58" s="162"/>
      <c r="I58" s="161">
        <f>ROUND(E58*H58,2)</f>
        <v>0</v>
      </c>
      <c r="J58" s="162"/>
      <c r="K58" s="161">
        <f>ROUND(E58*J58,2)</f>
        <v>0</v>
      </c>
      <c r="L58" s="161">
        <v>21</v>
      </c>
      <c r="M58" s="161">
        <f>G58*(1+L58/100)</f>
        <v>0</v>
      </c>
      <c r="N58" s="160">
        <v>4.0000000000000003E-5</v>
      </c>
      <c r="O58" s="160">
        <f>ROUND(E58*N58,2)</f>
        <v>0.06</v>
      </c>
      <c r="P58" s="160">
        <v>0</v>
      </c>
      <c r="Q58" s="160">
        <f>ROUND(E58*P58,2)</f>
        <v>0</v>
      </c>
      <c r="R58" s="161"/>
      <c r="S58" s="161" t="s">
        <v>111</v>
      </c>
      <c r="T58" s="161" t="s">
        <v>111</v>
      </c>
      <c r="U58" s="161">
        <v>0.35399999999999998</v>
      </c>
      <c r="V58" s="161">
        <f>ROUND(E58*U58,2)</f>
        <v>499.39</v>
      </c>
      <c r="W58" s="161"/>
      <c r="X58" s="161" t="s">
        <v>113</v>
      </c>
      <c r="Y58" s="161" t="s">
        <v>114</v>
      </c>
      <c r="Z58" s="150"/>
      <c r="AA58" s="150"/>
      <c r="AB58" s="150"/>
      <c r="AC58" s="150"/>
      <c r="AD58" s="150"/>
      <c r="AE58" s="150"/>
      <c r="AF58" s="150"/>
      <c r="AG58" s="150" t="s">
        <v>115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2" x14ac:dyDescent="0.2">
      <c r="A59" s="157"/>
      <c r="B59" s="158"/>
      <c r="C59" s="195" t="s">
        <v>182</v>
      </c>
      <c r="D59" s="163"/>
      <c r="E59" s="164"/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61"/>
      <c r="Z59" s="150"/>
      <c r="AA59" s="150"/>
      <c r="AB59" s="150"/>
      <c r="AC59" s="150"/>
      <c r="AD59" s="150"/>
      <c r="AE59" s="150"/>
      <c r="AF59" s="150"/>
      <c r="AG59" s="150" t="s">
        <v>117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3" x14ac:dyDescent="0.2">
      <c r="A60" s="157"/>
      <c r="B60" s="158"/>
      <c r="C60" s="195" t="s">
        <v>183</v>
      </c>
      <c r="D60" s="163"/>
      <c r="E60" s="164">
        <v>1319.7</v>
      </c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61"/>
      <c r="Z60" s="150"/>
      <c r="AA60" s="150"/>
      <c r="AB60" s="150"/>
      <c r="AC60" s="150"/>
      <c r="AD60" s="150"/>
      <c r="AE60" s="150"/>
      <c r="AF60" s="150"/>
      <c r="AG60" s="150" t="s">
        <v>117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3" x14ac:dyDescent="0.2">
      <c r="A61" s="157"/>
      <c r="B61" s="158"/>
      <c r="C61" s="195" t="s">
        <v>184</v>
      </c>
      <c r="D61" s="163"/>
      <c r="E61" s="164">
        <v>91</v>
      </c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61"/>
      <c r="Z61" s="150"/>
      <c r="AA61" s="150"/>
      <c r="AB61" s="150"/>
      <c r="AC61" s="150"/>
      <c r="AD61" s="150"/>
      <c r="AE61" s="150"/>
      <c r="AF61" s="150"/>
      <c r="AG61" s="150" t="s">
        <v>117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ht="22.5" outlineLevel="1" x14ac:dyDescent="0.2">
      <c r="A62" s="179">
        <v>19</v>
      </c>
      <c r="B62" s="180" t="s">
        <v>185</v>
      </c>
      <c r="C62" s="194" t="s">
        <v>186</v>
      </c>
      <c r="D62" s="181" t="s">
        <v>110</v>
      </c>
      <c r="E62" s="182">
        <v>52</v>
      </c>
      <c r="F62" s="183"/>
      <c r="G62" s="184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21</v>
      </c>
      <c r="M62" s="161">
        <f>G62*(1+L62/100)</f>
        <v>0</v>
      </c>
      <c r="N62" s="160">
        <v>3.8000000000000002E-4</v>
      </c>
      <c r="O62" s="160">
        <f>ROUND(E62*N62,2)</f>
        <v>0.02</v>
      </c>
      <c r="P62" s="160">
        <v>0</v>
      </c>
      <c r="Q62" s="160">
        <f>ROUND(E62*P62,2)</f>
        <v>0</v>
      </c>
      <c r="R62" s="161"/>
      <c r="S62" s="161" t="s">
        <v>111</v>
      </c>
      <c r="T62" s="161" t="s">
        <v>111</v>
      </c>
      <c r="U62" s="161">
        <v>0.3</v>
      </c>
      <c r="V62" s="161">
        <f>ROUND(E62*U62,2)</f>
        <v>15.6</v>
      </c>
      <c r="W62" s="161"/>
      <c r="X62" s="161" t="s">
        <v>113</v>
      </c>
      <c r="Y62" s="161" t="s">
        <v>114</v>
      </c>
      <c r="Z62" s="150"/>
      <c r="AA62" s="150"/>
      <c r="AB62" s="150"/>
      <c r="AC62" s="150"/>
      <c r="AD62" s="150"/>
      <c r="AE62" s="150"/>
      <c r="AF62" s="150"/>
      <c r="AG62" s="150" t="s">
        <v>115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2" x14ac:dyDescent="0.2">
      <c r="A63" s="157"/>
      <c r="B63" s="158"/>
      <c r="C63" s="195" t="s">
        <v>187</v>
      </c>
      <c r="D63" s="163"/>
      <c r="E63" s="164">
        <v>52</v>
      </c>
      <c r="F63" s="161"/>
      <c r="G63" s="161"/>
      <c r="H63" s="161"/>
      <c r="I63" s="161"/>
      <c r="J63" s="161"/>
      <c r="K63" s="161"/>
      <c r="L63" s="161"/>
      <c r="M63" s="161"/>
      <c r="N63" s="160"/>
      <c r="O63" s="160"/>
      <c r="P63" s="160"/>
      <c r="Q63" s="160"/>
      <c r="R63" s="161"/>
      <c r="S63" s="161"/>
      <c r="T63" s="161"/>
      <c r="U63" s="161"/>
      <c r="V63" s="161"/>
      <c r="W63" s="161"/>
      <c r="X63" s="161"/>
      <c r="Y63" s="161"/>
      <c r="Z63" s="150"/>
      <c r="AA63" s="150"/>
      <c r="AB63" s="150"/>
      <c r="AC63" s="150"/>
      <c r="AD63" s="150"/>
      <c r="AE63" s="150"/>
      <c r="AF63" s="150"/>
      <c r="AG63" s="150" t="s">
        <v>117</v>
      </c>
      <c r="AH63" s="150">
        <v>0</v>
      </c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">
      <c r="A64" s="169" t="s">
        <v>106</v>
      </c>
      <c r="B64" s="170" t="s">
        <v>67</v>
      </c>
      <c r="C64" s="193" t="s">
        <v>68</v>
      </c>
      <c r="D64" s="171"/>
      <c r="E64" s="172"/>
      <c r="F64" s="173"/>
      <c r="G64" s="174">
        <f>SUMIF(AG65:AG127,"&lt;&gt;NOR",G65:G127)</f>
        <v>0</v>
      </c>
      <c r="H64" s="168"/>
      <c r="I64" s="168">
        <f>SUM(I65:I127)</f>
        <v>0</v>
      </c>
      <c r="J64" s="168"/>
      <c r="K64" s="168">
        <f>SUM(K65:K127)</f>
        <v>0</v>
      </c>
      <c r="L64" s="168"/>
      <c r="M64" s="168">
        <f>SUM(M65:M127)</f>
        <v>0</v>
      </c>
      <c r="N64" s="167"/>
      <c r="O64" s="167">
        <f>SUM(O65:O127)</f>
        <v>60.44</v>
      </c>
      <c r="P64" s="167"/>
      <c r="Q64" s="167">
        <f>SUM(Q65:Q127)</f>
        <v>38.069999999999993</v>
      </c>
      <c r="R64" s="168"/>
      <c r="S64" s="168"/>
      <c r="T64" s="168"/>
      <c r="U64" s="168"/>
      <c r="V64" s="168">
        <f>SUM(V65:V127)</f>
        <v>1721.8899999999999</v>
      </c>
      <c r="W64" s="168"/>
      <c r="X64" s="168"/>
      <c r="Y64" s="168"/>
      <c r="AG64" t="s">
        <v>107</v>
      </c>
    </row>
    <row r="65" spans="1:60" outlineLevel="1" x14ac:dyDescent="0.2">
      <c r="A65" s="179">
        <v>20</v>
      </c>
      <c r="B65" s="180" t="s">
        <v>188</v>
      </c>
      <c r="C65" s="194" t="s">
        <v>189</v>
      </c>
      <c r="D65" s="181" t="s">
        <v>110</v>
      </c>
      <c r="E65" s="182">
        <v>80</v>
      </c>
      <c r="F65" s="183"/>
      <c r="G65" s="184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21</v>
      </c>
      <c r="M65" s="161">
        <f>G65*(1+L65/100)</f>
        <v>0</v>
      </c>
      <c r="N65" s="160">
        <v>1.6000000000000001E-4</v>
      </c>
      <c r="O65" s="160">
        <f>ROUND(E65*N65,2)</f>
        <v>0.01</v>
      </c>
      <c r="P65" s="160">
        <v>2.4750000000000001E-2</v>
      </c>
      <c r="Q65" s="160">
        <f>ROUND(E65*P65,2)</f>
        <v>1.98</v>
      </c>
      <c r="R65" s="161"/>
      <c r="S65" s="161" t="s">
        <v>111</v>
      </c>
      <c r="T65" s="161" t="s">
        <v>112</v>
      </c>
      <c r="U65" s="161">
        <v>0.44929999999999998</v>
      </c>
      <c r="V65" s="161">
        <f>ROUND(E65*U65,2)</f>
        <v>35.94</v>
      </c>
      <c r="W65" s="161"/>
      <c r="X65" s="161" t="s">
        <v>113</v>
      </c>
      <c r="Y65" s="161" t="s">
        <v>114</v>
      </c>
      <c r="Z65" s="150"/>
      <c r="AA65" s="150"/>
      <c r="AB65" s="150"/>
      <c r="AC65" s="150"/>
      <c r="AD65" s="150"/>
      <c r="AE65" s="150"/>
      <c r="AF65" s="150"/>
      <c r="AG65" s="150" t="s">
        <v>115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2" x14ac:dyDescent="0.2">
      <c r="A66" s="157"/>
      <c r="B66" s="158"/>
      <c r="C66" s="195" t="s">
        <v>190</v>
      </c>
      <c r="D66" s="163"/>
      <c r="E66" s="164"/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61"/>
      <c r="Z66" s="150"/>
      <c r="AA66" s="150"/>
      <c r="AB66" s="150"/>
      <c r="AC66" s="150"/>
      <c r="AD66" s="150"/>
      <c r="AE66" s="150"/>
      <c r="AF66" s="150"/>
      <c r="AG66" s="150" t="s">
        <v>117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3" x14ac:dyDescent="0.2">
      <c r="A67" s="157"/>
      <c r="B67" s="158"/>
      <c r="C67" s="195" t="s">
        <v>191</v>
      </c>
      <c r="D67" s="163"/>
      <c r="E67" s="164">
        <v>8</v>
      </c>
      <c r="F67" s="161"/>
      <c r="G67" s="161"/>
      <c r="H67" s="161"/>
      <c r="I67" s="161"/>
      <c r="J67" s="161"/>
      <c r="K67" s="161"/>
      <c r="L67" s="161"/>
      <c r="M67" s="161"/>
      <c r="N67" s="160"/>
      <c r="O67" s="160"/>
      <c r="P67" s="160"/>
      <c r="Q67" s="160"/>
      <c r="R67" s="161"/>
      <c r="S67" s="161"/>
      <c r="T67" s="161"/>
      <c r="U67" s="161"/>
      <c r="V67" s="161"/>
      <c r="W67" s="161"/>
      <c r="X67" s="161"/>
      <c r="Y67" s="161"/>
      <c r="Z67" s="150"/>
      <c r="AA67" s="150"/>
      <c r="AB67" s="150"/>
      <c r="AC67" s="150"/>
      <c r="AD67" s="150"/>
      <c r="AE67" s="150"/>
      <c r="AF67" s="150"/>
      <c r="AG67" s="150" t="s">
        <v>117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3" x14ac:dyDescent="0.2">
      <c r="A68" s="157"/>
      <c r="B68" s="158"/>
      <c r="C68" s="195" t="s">
        <v>192</v>
      </c>
      <c r="D68" s="163"/>
      <c r="E68" s="164">
        <v>8</v>
      </c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61"/>
      <c r="Z68" s="150"/>
      <c r="AA68" s="150"/>
      <c r="AB68" s="150"/>
      <c r="AC68" s="150"/>
      <c r="AD68" s="150"/>
      <c r="AE68" s="150"/>
      <c r="AF68" s="150"/>
      <c r="AG68" s="150" t="s">
        <v>117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95" t="s">
        <v>193</v>
      </c>
      <c r="D69" s="163"/>
      <c r="E69" s="164">
        <v>16</v>
      </c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61"/>
      <c r="Z69" s="150"/>
      <c r="AA69" s="150"/>
      <c r="AB69" s="150"/>
      <c r="AC69" s="150"/>
      <c r="AD69" s="150"/>
      <c r="AE69" s="150"/>
      <c r="AF69" s="150"/>
      <c r="AG69" s="150" t="s">
        <v>117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95" t="s">
        <v>194</v>
      </c>
      <c r="D70" s="163"/>
      <c r="E70" s="164">
        <v>8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61"/>
      <c r="Z70" s="150"/>
      <c r="AA70" s="150"/>
      <c r="AB70" s="150"/>
      <c r="AC70" s="150"/>
      <c r="AD70" s="150"/>
      <c r="AE70" s="150"/>
      <c r="AF70" s="150"/>
      <c r="AG70" s="150" t="s">
        <v>117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96" t="s">
        <v>195</v>
      </c>
      <c r="D71" s="165"/>
      <c r="E71" s="166">
        <v>40</v>
      </c>
      <c r="F71" s="161"/>
      <c r="G71" s="161"/>
      <c r="H71" s="161"/>
      <c r="I71" s="161"/>
      <c r="J71" s="161"/>
      <c r="K71" s="161"/>
      <c r="L71" s="161"/>
      <c r="M71" s="161"/>
      <c r="N71" s="160"/>
      <c r="O71" s="160"/>
      <c r="P71" s="160"/>
      <c r="Q71" s="160"/>
      <c r="R71" s="161"/>
      <c r="S71" s="161"/>
      <c r="T71" s="161"/>
      <c r="U71" s="161"/>
      <c r="V71" s="161"/>
      <c r="W71" s="161"/>
      <c r="X71" s="161"/>
      <c r="Y71" s="161"/>
      <c r="Z71" s="150"/>
      <c r="AA71" s="150"/>
      <c r="AB71" s="150"/>
      <c r="AC71" s="150"/>
      <c r="AD71" s="150"/>
      <c r="AE71" s="150"/>
      <c r="AF71" s="150"/>
      <c r="AG71" s="150" t="s">
        <v>117</v>
      </c>
      <c r="AH71" s="150">
        <v>4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79">
        <v>21</v>
      </c>
      <c r="B72" s="180" t="s">
        <v>196</v>
      </c>
      <c r="C72" s="194" t="s">
        <v>197</v>
      </c>
      <c r="D72" s="181" t="s">
        <v>110</v>
      </c>
      <c r="E72" s="182">
        <v>80</v>
      </c>
      <c r="F72" s="183"/>
      <c r="G72" s="184">
        <f>ROUND(E72*F72,2)</f>
        <v>0</v>
      </c>
      <c r="H72" s="162"/>
      <c r="I72" s="161">
        <f>ROUND(E72*H72,2)</f>
        <v>0</v>
      </c>
      <c r="J72" s="162"/>
      <c r="K72" s="161">
        <f>ROUND(E72*J72,2)</f>
        <v>0</v>
      </c>
      <c r="L72" s="161">
        <v>21</v>
      </c>
      <c r="M72" s="161">
        <f>G72*(1+L72/100)</f>
        <v>0</v>
      </c>
      <c r="N72" s="160">
        <v>2.6409999999999999E-2</v>
      </c>
      <c r="O72" s="160">
        <f>ROUND(E72*N72,2)</f>
        <v>2.11</v>
      </c>
      <c r="P72" s="160">
        <v>0</v>
      </c>
      <c r="Q72" s="160">
        <f>ROUND(E72*P72,2)</f>
        <v>0</v>
      </c>
      <c r="R72" s="161"/>
      <c r="S72" s="161" t="s">
        <v>111</v>
      </c>
      <c r="T72" s="161" t="s">
        <v>112</v>
      </c>
      <c r="U72" s="161">
        <v>0.60599999999999998</v>
      </c>
      <c r="V72" s="161">
        <f>ROUND(E72*U72,2)</f>
        <v>48.48</v>
      </c>
      <c r="W72" s="161"/>
      <c r="X72" s="161" t="s">
        <v>113</v>
      </c>
      <c r="Y72" s="161" t="s">
        <v>114</v>
      </c>
      <c r="Z72" s="150"/>
      <c r="AA72" s="150"/>
      <c r="AB72" s="150"/>
      <c r="AC72" s="150"/>
      <c r="AD72" s="150"/>
      <c r="AE72" s="150"/>
      <c r="AF72" s="150"/>
      <c r="AG72" s="150" t="s">
        <v>115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2" x14ac:dyDescent="0.2">
      <c r="A73" s="157"/>
      <c r="B73" s="158"/>
      <c r="C73" s="195" t="s">
        <v>190</v>
      </c>
      <c r="D73" s="163"/>
      <c r="E73" s="164"/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61"/>
      <c r="Z73" s="150"/>
      <c r="AA73" s="150"/>
      <c r="AB73" s="150"/>
      <c r="AC73" s="150"/>
      <c r="AD73" s="150"/>
      <c r="AE73" s="150"/>
      <c r="AF73" s="150"/>
      <c r="AG73" s="150" t="s">
        <v>117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">
      <c r="A74" s="157"/>
      <c r="B74" s="158"/>
      <c r="C74" s="195" t="s">
        <v>191</v>
      </c>
      <c r="D74" s="163"/>
      <c r="E74" s="164">
        <v>8</v>
      </c>
      <c r="F74" s="161"/>
      <c r="G74" s="161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61"/>
      <c r="Z74" s="150"/>
      <c r="AA74" s="150"/>
      <c r="AB74" s="150"/>
      <c r="AC74" s="150"/>
      <c r="AD74" s="150"/>
      <c r="AE74" s="150"/>
      <c r="AF74" s="150"/>
      <c r="AG74" s="150" t="s">
        <v>117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95" t="s">
        <v>192</v>
      </c>
      <c r="D75" s="163"/>
      <c r="E75" s="164">
        <v>8</v>
      </c>
      <c r="F75" s="161"/>
      <c r="G75" s="161"/>
      <c r="H75" s="161"/>
      <c r="I75" s="161"/>
      <c r="J75" s="161"/>
      <c r="K75" s="161"/>
      <c r="L75" s="161"/>
      <c r="M75" s="161"/>
      <c r="N75" s="160"/>
      <c r="O75" s="160"/>
      <c r="P75" s="160"/>
      <c r="Q75" s="160"/>
      <c r="R75" s="161"/>
      <c r="S75" s="161"/>
      <c r="T75" s="161"/>
      <c r="U75" s="161"/>
      <c r="V75" s="161"/>
      <c r="W75" s="161"/>
      <c r="X75" s="161"/>
      <c r="Y75" s="161"/>
      <c r="Z75" s="150"/>
      <c r="AA75" s="150"/>
      <c r="AB75" s="150"/>
      <c r="AC75" s="150"/>
      <c r="AD75" s="150"/>
      <c r="AE75" s="150"/>
      <c r="AF75" s="150"/>
      <c r="AG75" s="150" t="s">
        <v>117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95" t="s">
        <v>193</v>
      </c>
      <c r="D76" s="163"/>
      <c r="E76" s="164">
        <v>16</v>
      </c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61"/>
      <c r="Z76" s="150"/>
      <c r="AA76" s="150"/>
      <c r="AB76" s="150"/>
      <c r="AC76" s="150"/>
      <c r="AD76" s="150"/>
      <c r="AE76" s="150"/>
      <c r="AF76" s="150"/>
      <c r="AG76" s="150" t="s">
        <v>117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3" x14ac:dyDescent="0.2">
      <c r="A77" s="157"/>
      <c r="B77" s="158"/>
      <c r="C77" s="195" t="s">
        <v>194</v>
      </c>
      <c r="D77" s="163"/>
      <c r="E77" s="164">
        <v>8</v>
      </c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61"/>
      <c r="Z77" s="150"/>
      <c r="AA77" s="150"/>
      <c r="AB77" s="150"/>
      <c r="AC77" s="150"/>
      <c r="AD77" s="150"/>
      <c r="AE77" s="150"/>
      <c r="AF77" s="150"/>
      <c r="AG77" s="150" t="s">
        <v>117</v>
      </c>
      <c r="AH77" s="150">
        <v>0</v>
      </c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3" x14ac:dyDescent="0.2">
      <c r="A78" s="157"/>
      <c r="B78" s="158"/>
      <c r="C78" s="196" t="s">
        <v>195</v>
      </c>
      <c r="D78" s="165"/>
      <c r="E78" s="166">
        <v>40</v>
      </c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61"/>
      <c r="Z78" s="150"/>
      <c r="AA78" s="150"/>
      <c r="AB78" s="150"/>
      <c r="AC78" s="150"/>
      <c r="AD78" s="150"/>
      <c r="AE78" s="150"/>
      <c r="AF78" s="150"/>
      <c r="AG78" s="150" t="s">
        <v>117</v>
      </c>
      <c r="AH78" s="150">
        <v>4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9">
        <v>22</v>
      </c>
      <c r="B79" s="180" t="s">
        <v>198</v>
      </c>
      <c r="C79" s="194" t="s">
        <v>199</v>
      </c>
      <c r="D79" s="181" t="s">
        <v>110</v>
      </c>
      <c r="E79" s="182">
        <v>120</v>
      </c>
      <c r="F79" s="183"/>
      <c r="G79" s="184">
        <f>ROUND(E79*F79,2)</f>
        <v>0</v>
      </c>
      <c r="H79" s="162"/>
      <c r="I79" s="161">
        <f>ROUND(E79*H79,2)</f>
        <v>0</v>
      </c>
      <c r="J79" s="162"/>
      <c r="K79" s="161">
        <f>ROUND(E79*J79,2)</f>
        <v>0</v>
      </c>
      <c r="L79" s="161">
        <v>21</v>
      </c>
      <c r="M79" s="161">
        <f>G79*(1+L79/100)</f>
        <v>0</v>
      </c>
      <c r="N79" s="160">
        <v>1.6000000000000001E-4</v>
      </c>
      <c r="O79" s="160">
        <f>ROUND(E79*N79,2)</f>
        <v>0.02</v>
      </c>
      <c r="P79" s="160">
        <v>3.5749999999999997E-2</v>
      </c>
      <c r="Q79" s="160">
        <f>ROUND(E79*P79,2)</f>
        <v>4.29</v>
      </c>
      <c r="R79" s="161"/>
      <c r="S79" s="161" t="s">
        <v>111</v>
      </c>
      <c r="T79" s="161" t="s">
        <v>112</v>
      </c>
      <c r="U79" s="161">
        <v>0.4733</v>
      </c>
      <c r="V79" s="161">
        <f>ROUND(E79*U79,2)</f>
        <v>56.8</v>
      </c>
      <c r="W79" s="161"/>
      <c r="X79" s="161" t="s">
        <v>113</v>
      </c>
      <c r="Y79" s="161" t="s">
        <v>114</v>
      </c>
      <c r="Z79" s="150"/>
      <c r="AA79" s="150"/>
      <c r="AB79" s="150"/>
      <c r="AC79" s="150"/>
      <c r="AD79" s="150"/>
      <c r="AE79" s="150"/>
      <c r="AF79" s="150"/>
      <c r="AG79" s="150" t="s">
        <v>115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2" x14ac:dyDescent="0.2">
      <c r="A80" s="157"/>
      <c r="B80" s="158"/>
      <c r="C80" s="195" t="s">
        <v>200</v>
      </c>
      <c r="D80" s="163"/>
      <c r="E80" s="164"/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61"/>
      <c r="Z80" s="150"/>
      <c r="AA80" s="150"/>
      <c r="AB80" s="150"/>
      <c r="AC80" s="150"/>
      <c r="AD80" s="150"/>
      <c r="AE80" s="150"/>
      <c r="AF80" s="150"/>
      <c r="AG80" s="150" t="s">
        <v>117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95" t="s">
        <v>201</v>
      </c>
      <c r="D81" s="163"/>
      <c r="E81" s="164">
        <v>60</v>
      </c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61"/>
      <c r="Z81" s="150"/>
      <c r="AA81" s="150"/>
      <c r="AB81" s="150"/>
      <c r="AC81" s="150"/>
      <c r="AD81" s="150"/>
      <c r="AE81" s="150"/>
      <c r="AF81" s="150"/>
      <c r="AG81" s="150" t="s">
        <v>117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96" t="s">
        <v>195</v>
      </c>
      <c r="D82" s="165"/>
      <c r="E82" s="166">
        <v>60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61"/>
      <c r="Z82" s="150"/>
      <c r="AA82" s="150"/>
      <c r="AB82" s="150"/>
      <c r="AC82" s="150"/>
      <c r="AD82" s="150"/>
      <c r="AE82" s="150"/>
      <c r="AF82" s="150"/>
      <c r="AG82" s="150" t="s">
        <v>117</v>
      </c>
      <c r="AH82" s="150">
        <v>4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79">
        <v>23</v>
      </c>
      <c r="B83" s="180" t="s">
        <v>202</v>
      </c>
      <c r="C83" s="194" t="s">
        <v>203</v>
      </c>
      <c r="D83" s="181" t="s">
        <v>110</v>
      </c>
      <c r="E83" s="182">
        <v>120</v>
      </c>
      <c r="F83" s="183"/>
      <c r="G83" s="184">
        <f>ROUND(E83*F83,2)</f>
        <v>0</v>
      </c>
      <c r="H83" s="162"/>
      <c r="I83" s="161">
        <f>ROUND(E83*H83,2)</f>
        <v>0</v>
      </c>
      <c r="J83" s="162"/>
      <c r="K83" s="161">
        <f>ROUND(E83*J83,2)</f>
        <v>0</v>
      </c>
      <c r="L83" s="161">
        <v>21</v>
      </c>
      <c r="M83" s="161">
        <f>G83*(1+L83/100)</f>
        <v>0</v>
      </c>
      <c r="N83" s="160">
        <v>3.9690000000000003E-2</v>
      </c>
      <c r="O83" s="160">
        <f>ROUND(E83*N83,2)</f>
        <v>4.76</v>
      </c>
      <c r="P83" s="160">
        <v>0</v>
      </c>
      <c r="Q83" s="160">
        <f>ROUND(E83*P83,2)</f>
        <v>0</v>
      </c>
      <c r="R83" s="161"/>
      <c r="S83" s="161" t="s">
        <v>111</v>
      </c>
      <c r="T83" s="161" t="s">
        <v>112</v>
      </c>
      <c r="U83" s="161">
        <v>0.72199999999999998</v>
      </c>
      <c r="V83" s="161">
        <f>ROUND(E83*U83,2)</f>
        <v>86.64</v>
      </c>
      <c r="W83" s="161"/>
      <c r="X83" s="161" t="s">
        <v>113</v>
      </c>
      <c r="Y83" s="161" t="s">
        <v>114</v>
      </c>
      <c r="Z83" s="150"/>
      <c r="AA83" s="150"/>
      <c r="AB83" s="150"/>
      <c r="AC83" s="150"/>
      <c r="AD83" s="150"/>
      <c r="AE83" s="150"/>
      <c r="AF83" s="150"/>
      <c r="AG83" s="150" t="s">
        <v>115</v>
      </c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2" x14ac:dyDescent="0.2">
      <c r="A84" s="157"/>
      <c r="B84" s="158"/>
      <c r="C84" s="195" t="s">
        <v>200</v>
      </c>
      <c r="D84" s="163"/>
      <c r="E84" s="164"/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61"/>
      <c r="Z84" s="150"/>
      <c r="AA84" s="150"/>
      <c r="AB84" s="150"/>
      <c r="AC84" s="150"/>
      <c r="AD84" s="150"/>
      <c r="AE84" s="150"/>
      <c r="AF84" s="150"/>
      <c r="AG84" s="150" t="s">
        <v>117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">
      <c r="A85" s="157"/>
      <c r="B85" s="158"/>
      <c r="C85" s="195" t="s">
        <v>201</v>
      </c>
      <c r="D85" s="163"/>
      <c r="E85" s="164">
        <v>60</v>
      </c>
      <c r="F85" s="161"/>
      <c r="G85" s="161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61"/>
      <c r="Z85" s="150"/>
      <c r="AA85" s="150"/>
      <c r="AB85" s="150"/>
      <c r="AC85" s="150"/>
      <c r="AD85" s="150"/>
      <c r="AE85" s="150"/>
      <c r="AF85" s="150"/>
      <c r="AG85" s="150" t="s">
        <v>117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3" x14ac:dyDescent="0.2">
      <c r="A86" s="157"/>
      <c r="B86" s="158"/>
      <c r="C86" s="196" t="s">
        <v>195</v>
      </c>
      <c r="D86" s="165"/>
      <c r="E86" s="166">
        <v>60</v>
      </c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61"/>
      <c r="Z86" s="150"/>
      <c r="AA86" s="150"/>
      <c r="AB86" s="150"/>
      <c r="AC86" s="150"/>
      <c r="AD86" s="150"/>
      <c r="AE86" s="150"/>
      <c r="AF86" s="150"/>
      <c r="AG86" s="150" t="s">
        <v>117</v>
      </c>
      <c r="AH86" s="150">
        <v>4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79">
        <v>24</v>
      </c>
      <c r="B87" s="180" t="s">
        <v>204</v>
      </c>
      <c r="C87" s="194" t="s">
        <v>205</v>
      </c>
      <c r="D87" s="181" t="s">
        <v>110</v>
      </c>
      <c r="E87" s="182">
        <v>52</v>
      </c>
      <c r="F87" s="183"/>
      <c r="G87" s="184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21</v>
      </c>
      <c r="M87" s="161">
        <f>G87*(1+L87/100)</f>
        <v>0</v>
      </c>
      <c r="N87" s="160">
        <v>2.5500000000000002E-3</v>
      </c>
      <c r="O87" s="160">
        <f>ROUND(E87*N87,2)</f>
        <v>0.13</v>
      </c>
      <c r="P87" s="160">
        <v>0</v>
      </c>
      <c r="Q87" s="160">
        <f>ROUND(E87*P87,2)</f>
        <v>0</v>
      </c>
      <c r="R87" s="161"/>
      <c r="S87" s="161" t="s">
        <v>111</v>
      </c>
      <c r="T87" s="161" t="s">
        <v>112</v>
      </c>
      <c r="U87" s="161">
        <v>0.495</v>
      </c>
      <c r="V87" s="161">
        <f>ROUND(E87*U87,2)</f>
        <v>25.74</v>
      </c>
      <c r="W87" s="161"/>
      <c r="X87" s="161" t="s">
        <v>113</v>
      </c>
      <c r="Y87" s="161" t="s">
        <v>114</v>
      </c>
      <c r="Z87" s="150"/>
      <c r="AA87" s="150"/>
      <c r="AB87" s="150"/>
      <c r="AC87" s="150"/>
      <c r="AD87" s="150"/>
      <c r="AE87" s="150"/>
      <c r="AF87" s="150"/>
      <c r="AG87" s="150" t="s">
        <v>115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2" x14ac:dyDescent="0.2">
      <c r="A88" s="157"/>
      <c r="B88" s="158"/>
      <c r="C88" s="195" t="s">
        <v>206</v>
      </c>
      <c r="D88" s="163"/>
      <c r="E88" s="164">
        <v>52</v>
      </c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61"/>
      <c r="Z88" s="150"/>
      <c r="AA88" s="150"/>
      <c r="AB88" s="150"/>
      <c r="AC88" s="150"/>
      <c r="AD88" s="150"/>
      <c r="AE88" s="150"/>
      <c r="AF88" s="150"/>
      <c r="AG88" s="150" t="s">
        <v>117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">
      <c r="A89" s="179">
        <v>25</v>
      </c>
      <c r="B89" s="180" t="s">
        <v>207</v>
      </c>
      <c r="C89" s="194" t="s">
        <v>208</v>
      </c>
      <c r="D89" s="181" t="s">
        <v>179</v>
      </c>
      <c r="E89" s="182">
        <v>12</v>
      </c>
      <c r="F89" s="183"/>
      <c r="G89" s="184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21</v>
      </c>
      <c r="M89" s="161">
        <f>G89*(1+L89/100)</f>
        <v>0</v>
      </c>
      <c r="N89" s="160">
        <v>2.9999999999999997E-4</v>
      </c>
      <c r="O89" s="160">
        <f>ROUND(E89*N89,2)</f>
        <v>0</v>
      </c>
      <c r="P89" s="160">
        <v>0</v>
      </c>
      <c r="Q89" s="160">
        <f>ROUND(E89*P89,2)</f>
        <v>0</v>
      </c>
      <c r="R89" s="161"/>
      <c r="S89" s="161" t="s">
        <v>111</v>
      </c>
      <c r="T89" s="161" t="s">
        <v>112</v>
      </c>
      <c r="U89" s="161">
        <v>5.7060000000000004</v>
      </c>
      <c r="V89" s="161">
        <f>ROUND(E89*U89,2)</f>
        <v>68.47</v>
      </c>
      <c r="W89" s="161"/>
      <c r="X89" s="161" t="s">
        <v>113</v>
      </c>
      <c r="Y89" s="161" t="s">
        <v>114</v>
      </c>
      <c r="Z89" s="150"/>
      <c r="AA89" s="150"/>
      <c r="AB89" s="150"/>
      <c r="AC89" s="150"/>
      <c r="AD89" s="150"/>
      <c r="AE89" s="150"/>
      <c r="AF89" s="150"/>
      <c r="AG89" s="150" t="s">
        <v>115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2" x14ac:dyDescent="0.2">
      <c r="A90" s="157"/>
      <c r="B90" s="158"/>
      <c r="C90" s="195" t="s">
        <v>209</v>
      </c>
      <c r="D90" s="163"/>
      <c r="E90" s="164">
        <v>12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61"/>
      <c r="Z90" s="150"/>
      <c r="AA90" s="150"/>
      <c r="AB90" s="150"/>
      <c r="AC90" s="150"/>
      <c r="AD90" s="150"/>
      <c r="AE90" s="150"/>
      <c r="AF90" s="150"/>
      <c r="AG90" s="150" t="s">
        <v>117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ht="22.5" outlineLevel="1" x14ac:dyDescent="0.2">
      <c r="A91" s="179">
        <v>26</v>
      </c>
      <c r="B91" s="180" t="s">
        <v>210</v>
      </c>
      <c r="C91" s="194" t="s">
        <v>211</v>
      </c>
      <c r="D91" s="181" t="s">
        <v>179</v>
      </c>
      <c r="E91" s="182">
        <v>10</v>
      </c>
      <c r="F91" s="183"/>
      <c r="G91" s="184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21</v>
      </c>
      <c r="M91" s="161">
        <f>G91*(1+L91/100)</f>
        <v>0</v>
      </c>
      <c r="N91" s="160">
        <v>7.6999999999999996E-4</v>
      </c>
      <c r="O91" s="160">
        <f>ROUND(E91*N91,2)</f>
        <v>0.01</v>
      </c>
      <c r="P91" s="160">
        <v>0</v>
      </c>
      <c r="Q91" s="160">
        <f>ROUND(E91*P91,2)</f>
        <v>0</v>
      </c>
      <c r="R91" s="161"/>
      <c r="S91" s="161" t="s">
        <v>111</v>
      </c>
      <c r="T91" s="161" t="s">
        <v>112</v>
      </c>
      <c r="U91" s="161">
        <v>6.9059999999999997</v>
      </c>
      <c r="V91" s="161">
        <f>ROUND(E91*U91,2)</f>
        <v>69.06</v>
      </c>
      <c r="W91" s="161"/>
      <c r="X91" s="161" t="s">
        <v>113</v>
      </c>
      <c r="Y91" s="161" t="s">
        <v>114</v>
      </c>
      <c r="Z91" s="150"/>
      <c r="AA91" s="150"/>
      <c r="AB91" s="150"/>
      <c r="AC91" s="150"/>
      <c r="AD91" s="150"/>
      <c r="AE91" s="150"/>
      <c r="AF91" s="150"/>
      <c r="AG91" s="150" t="s">
        <v>115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2" x14ac:dyDescent="0.2">
      <c r="A92" s="157"/>
      <c r="B92" s="158"/>
      <c r="C92" s="195" t="s">
        <v>212</v>
      </c>
      <c r="D92" s="163"/>
      <c r="E92" s="164">
        <v>10</v>
      </c>
      <c r="F92" s="161"/>
      <c r="G92" s="1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61"/>
      <c r="Z92" s="150"/>
      <c r="AA92" s="150"/>
      <c r="AB92" s="150"/>
      <c r="AC92" s="150"/>
      <c r="AD92" s="150"/>
      <c r="AE92" s="150"/>
      <c r="AF92" s="150"/>
      <c r="AG92" s="150" t="s">
        <v>117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9">
        <v>27</v>
      </c>
      <c r="B93" s="180" t="s">
        <v>213</v>
      </c>
      <c r="C93" s="194" t="s">
        <v>214</v>
      </c>
      <c r="D93" s="181" t="s">
        <v>131</v>
      </c>
      <c r="E93" s="182">
        <v>2107.5</v>
      </c>
      <c r="F93" s="183"/>
      <c r="G93" s="184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21</v>
      </c>
      <c r="M93" s="161">
        <f>G93*(1+L93/100)</f>
        <v>0</v>
      </c>
      <c r="N93" s="160">
        <v>0</v>
      </c>
      <c r="O93" s="160">
        <f>ROUND(E93*N93,2)</f>
        <v>0</v>
      </c>
      <c r="P93" s="160">
        <v>1.4999999999999999E-2</v>
      </c>
      <c r="Q93" s="160">
        <f>ROUND(E93*P93,2)</f>
        <v>31.61</v>
      </c>
      <c r="R93" s="161"/>
      <c r="S93" s="161" t="s">
        <v>111</v>
      </c>
      <c r="T93" s="161" t="s">
        <v>112</v>
      </c>
      <c r="U93" s="161">
        <v>0.09</v>
      </c>
      <c r="V93" s="161">
        <f>ROUND(E93*U93,2)</f>
        <v>189.68</v>
      </c>
      <c r="W93" s="161"/>
      <c r="X93" s="161" t="s">
        <v>113</v>
      </c>
      <c r="Y93" s="161" t="s">
        <v>114</v>
      </c>
      <c r="Z93" s="150"/>
      <c r="AA93" s="150"/>
      <c r="AB93" s="150"/>
      <c r="AC93" s="150"/>
      <c r="AD93" s="150"/>
      <c r="AE93" s="150"/>
      <c r="AF93" s="150"/>
      <c r="AG93" s="150" t="s">
        <v>115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2" x14ac:dyDescent="0.2">
      <c r="A94" s="157"/>
      <c r="B94" s="158"/>
      <c r="C94" s="195" t="s">
        <v>215</v>
      </c>
      <c r="D94" s="163"/>
      <c r="E94" s="164"/>
      <c r="F94" s="161"/>
      <c r="G94" s="161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61"/>
      <c r="Z94" s="150"/>
      <c r="AA94" s="150"/>
      <c r="AB94" s="150"/>
      <c r="AC94" s="150"/>
      <c r="AD94" s="150"/>
      <c r="AE94" s="150"/>
      <c r="AF94" s="150"/>
      <c r="AG94" s="150" t="s">
        <v>117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2.5" outlineLevel="3" x14ac:dyDescent="0.2">
      <c r="A95" s="157"/>
      <c r="B95" s="158"/>
      <c r="C95" s="195" t="s">
        <v>216</v>
      </c>
      <c r="D95" s="163"/>
      <c r="E95" s="164">
        <v>867.9</v>
      </c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61"/>
      <c r="Z95" s="150"/>
      <c r="AA95" s="150"/>
      <c r="AB95" s="150"/>
      <c r="AC95" s="150"/>
      <c r="AD95" s="150"/>
      <c r="AE95" s="150"/>
      <c r="AF95" s="150"/>
      <c r="AG95" s="150" t="s">
        <v>117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ht="56.25" outlineLevel="3" x14ac:dyDescent="0.2">
      <c r="A96" s="157"/>
      <c r="B96" s="158"/>
      <c r="C96" s="195" t="s">
        <v>217</v>
      </c>
      <c r="D96" s="163"/>
      <c r="E96" s="164">
        <v>207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61"/>
      <c r="Z96" s="150"/>
      <c r="AA96" s="150"/>
      <c r="AB96" s="150"/>
      <c r="AC96" s="150"/>
      <c r="AD96" s="150"/>
      <c r="AE96" s="150"/>
      <c r="AF96" s="150"/>
      <c r="AG96" s="150" t="s">
        <v>117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ht="22.5" outlineLevel="3" x14ac:dyDescent="0.2">
      <c r="A97" s="157"/>
      <c r="B97" s="158"/>
      <c r="C97" s="195" t="s">
        <v>218</v>
      </c>
      <c r="D97" s="163"/>
      <c r="E97" s="164">
        <v>933.3</v>
      </c>
      <c r="F97" s="161"/>
      <c r="G97" s="161"/>
      <c r="H97" s="161"/>
      <c r="I97" s="161"/>
      <c r="J97" s="161"/>
      <c r="K97" s="161"/>
      <c r="L97" s="161"/>
      <c r="M97" s="161"/>
      <c r="N97" s="160"/>
      <c r="O97" s="160"/>
      <c r="P97" s="160"/>
      <c r="Q97" s="160"/>
      <c r="R97" s="161"/>
      <c r="S97" s="161"/>
      <c r="T97" s="161"/>
      <c r="U97" s="161"/>
      <c r="V97" s="161"/>
      <c r="W97" s="161"/>
      <c r="X97" s="161"/>
      <c r="Y97" s="161"/>
      <c r="Z97" s="150"/>
      <c r="AA97" s="150"/>
      <c r="AB97" s="150"/>
      <c r="AC97" s="150"/>
      <c r="AD97" s="150"/>
      <c r="AE97" s="150"/>
      <c r="AF97" s="150"/>
      <c r="AG97" s="150" t="s">
        <v>117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3" x14ac:dyDescent="0.2">
      <c r="A98" s="157"/>
      <c r="B98" s="158"/>
      <c r="C98" s="195" t="s">
        <v>219</v>
      </c>
      <c r="D98" s="163"/>
      <c r="E98" s="164">
        <v>99.3</v>
      </c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61"/>
      <c r="Z98" s="150"/>
      <c r="AA98" s="150"/>
      <c r="AB98" s="150"/>
      <c r="AC98" s="150"/>
      <c r="AD98" s="150"/>
      <c r="AE98" s="150"/>
      <c r="AF98" s="150"/>
      <c r="AG98" s="150" t="s">
        <v>117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2.5" outlineLevel="1" x14ac:dyDescent="0.2">
      <c r="A99" s="179">
        <v>28</v>
      </c>
      <c r="B99" s="180" t="s">
        <v>220</v>
      </c>
      <c r="C99" s="194" t="s">
        <v>221</v>
      </c>
      <c r="D99" s="181" t="s">
        <v>131</v>
      </c>
      <c r="E99" s="182">
        <v>2107.5</v>
      </c>
      <c r="F99" s="183"/>
      <c r="G99" s="184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21</v>
      </c>
      <c r="M99" s="161">
        <f>G99*(1+L99/100)</f>
        <v>0</v>
      </c>
      <c r="N99" s="160">
        <v>0</v>
      </c>
      <c r="O99" s="160">
        <f>ROUND(E99*N99,2)</f>
        <v>0</v>
      </c>
      <c r="P99" s="160">
        <v>0</v>
      </c>
      <c r="Q99" s="160">
        <f>ROUND(E99*P99,2)</f>
        <v>0</v>
      </c>
      <c r="R99" s="161"/>
      <c r="S99" s="161" t="s">
        <v>111</v>
      </c>
      <c r="T99" s="161" t="s">
        <v>112</v>
      </c>
      <c r="U99" s="161">
        <v>0.27</v>
      </c>
      <c r="V99" s="161">
        <f>ROUND(E99*U99,2)</f>
        <v>569.03</v>
      </c>
      <c r="W99" s="161"/>
      <c r="X99" s="161" t="s">
        <v>113</v>
      </c>
      <c r="Y99" s="161" t="s">
        <v>114</v>
      </c>
      <c r="Z99" s="150"/>
      <c r="AA99" s="150"/>
      <c r="AB99" s="150"/>
      <c r="AC99" s="150"/>
      <c r="AD99" s="150"/>
      <c r="AE99" s="150"/>
      <c r="AF99" s="150"/>
      <c r="AG99" s="150" t="s">
        <v>115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2" x14ac:dyDescent="0.2">
      <c r="A100" s="157"/>
      <c r="B100" s="158"/>
      <c r="C100" s="195" t="s">
        <v>222</v>
      </c>
      <c r="D100" s="163"/>
      <c r="E100" s="164">
        <v>2107.5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61"/>
      <c r="Z100" s="150"/>
      <c r="AA100" s="150"/>
      <c r="AB100" s="150"/>
      <c r="AC100" s="150"/>
      <c r="AD100" s="150"/>
      <c r="AE100" s="150"/>
      <c r="AF100" s="150"/>
      <c r="AG100" s="150" t="s">
        <v>117</v>
      </c>
      <c r="AH100" s="150">
        <v>5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9">
        <v>29</v>
      </c>
      <c r="B101" s="180" t="s">
        <v>223</v>
      </c>
      <c r="C101" s="194" t="s">
        <v>224</v>
      </c>
      <c r="D101" s="181" t="s">
        <v>131</v>
      </c>
      <c r="E101" s="182">
        <v>2107.5</v>
      </c>
      <c r="F101" s="183"/>
      <c r="G101" s="184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0">
        <v>0</v>
      </c>
      <c r="O101" s="160">
        <f>ROUND(E101*N101,2)</f>
        <v>0</v>
      </c>
      <c r="P101" s="160">
        <v>0</v>
      </c>
      <c r="Q101" s="160">
        <f>ROUND(E101*P101,2)</f>
        <v>0</v>
      </c>
      <c r="R101" s="161"/>
      <c r="S101" s="161" t="s">
        <v>111</v>
      </c>
      <c r="T101" s="161" t="s">
        <v>111</v>
      </c>
      <c r="U101" s="161">
        <v>4.4999999999999998E-2</v>
      </c>
      <c r="V101" s="161">
        <f>ROUND(E101*U101,2)</f>
        <v>94.84</v>
      </c>
      <c r="W101" s="161"/>
      <c r="X101" s="161" t="s">
        <v>113</v>
      </c>
      <c r="Y101" s="161" t="s">
        <v>114</v>
      </c>
      <c r="Z101" s="150"/>
      <c r="AA101" s="150"/>
      <c r="AB101" s="150"/>
      <c r="AC101" s="150"/>
      <c r="AD101" s="150"/>
      <c r="AE101" s="150"/>
      <c r="AF101" s="150"/>
      <c r="AG101" s="150" t="s">
        <v>115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2" x14ac:dyDescent="0.2">
      <c r="A102" s="157"/>
      <c r="B102" s="158"/>
      <c r="C102" s="195" t="s">
        <v>222</v>
      </c>
      <c r="D102" s="163"/>
      <c r="E102" s="164">
        <v>2107.5</v>
      </c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61"/>
      <c r="Z102" s="150"/>
      <c r="AA102" s="150"/>
      <c r="AB102" s="150"/>
      <c r="AC102" s="150"/>
      <c r="AD102" s="150"/>
      <c r="AE102" s="150"/>
      <c r="AF102" s="150"/>
      <c r="AG102" s="150" t="s">
        <v>117</v>
      </c>
      <c r="AH102" s="150">
        <v>5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79">
        <v>30</v>
      </c>
      <c r="B103" s="180" t="s">
        <v>225</v>
      </c>
      <c r="C103" s="194" t="s">
        <v>226</v>
      </c>
      <c r="D103" s="181" t="s">
        <v>153</v>
      </c>
      <c r="E103" s="182">
        <v>88.986559999999997</v>
      </c>
      <c r="F103" s="183"/>
      <c r="G103" s="184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21</v>
      </c>
      <c r="M103" s="161">
        <f>G103*(1+L103/100)</f>
        <v>0</v>
      </c>
      <c r="N103" s="160">
        <v>0.55000000000000004</v>
      </c>
      <c r="O103" s="160">
        <f>ROUND(E103*N103,2)</f>
        <v>48.94</v>
      </c>
      <c r="P103" s="160">
        <v>0</v>
      </c>
      <c r="Q103" s="160">
        <f>ROUND(E103*P103,2)</f>
        <v>0</v>
      </c>
      <c r="R103" s="161" t="s">
        <v>227</v>
      </c>
      <c r="S103" s="161" t="s">
        <v>111</v>
      </c>
      <c r="T103" s="161" t="s">
        <v>112</v>
      </c>
      <c r="U103" s="161">
        <v>0</v>
      </c>
      <c r="V103" s="161">
        <f>ROUND(E103*U103,2)</f>
        <v>0</v>
      </c>
      <c r="W103" s="161"/>
      <c r="X103" s="161" t="s">
        <v>228</v>
      </c>
      <c r="Y103" s="161" t="s">
        <v>114</v>
      </c>
      <c r="Z103" s="150"/>
      <c r="AA103" s="150"/>
      <c r="AB103" s="150"/>
      <c r="AC103" s="150"/>
      <c r="AD103" s="150"/>
      <c r="AE103" s="150"/>
      <c r="AF103" s="150"/>
      <c r="AG103" s="150" t="s">
        <v>229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2" x14ac:dyDescent="0.2">
      <c r="A104" s="157"/>
      <c r="B104" s="158"/>
      <c r="C104" s="195" t="s">
        <v>230</v>
      </c>
      <c r="D104" s="163"/>
      <c r="E104" s="164">
        <v>67.44</v>
      </c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61"/>
      <c r="Z104" s="150"/>
      <c r="AA104" s="150"/>
      <c r="AB104" s="150"/>
      <c r="AC104" s="150"/>
      <c r="AD104" s="150"/>
      <c r="AE104" s="150"/>
      <c r="AF104" s="150"/>
      <c r="AG104" s="150" t="s">
        <v>117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3" x14ac:dyDescent="0.2">
      <c r="A105" s="157"/>
      <c r="B105" s="158"/>
      <c r="C105" s="195" t="s">
        <v>231</v>
      </c>
      <c r="D105" s="163"/>
      <c r="E105" s="164">
        <v>0.37119999999999997</v>
      </c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61"/>
      <c r="Z105" s="150"/>
      <c r="AA105" s="150"/>
      <c r="AB105" s="150"/>
      <c r="AC105" s="150"/>
      <c r="AD105" s="150"/>
      <c r="AE105" s="150"/>
      <c r="AF105" s="150"/>
      <c r="AG105" s="150" t="s">
        <v>117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3" x14ac:dyDescent="0.2">
      <c r="A106" s="157"/>
      <c r="B106" s="158"/>
      <c r="C106" s="195" t="s">
        <v>232</v>
      </c>
      <c r="D106" s="163"/>
      <c r="E106" s="164">
        <v>0.64</v>
      </c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61"/>
      <c r="Z106" s="150"/>
      <c r="AA106" s="150"/>
      <c r="AB106" s="150"/>
      <c r="AC106" s="150"/>
      <c r="AD106" s="150"/>
      <c r="AE106" s="150"/>
      <c r="AF106" s="150"/>
      <c r="AG106" s="150" t="s">
        <v>117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3" x14ac:dyDescent="0.2">
      <c r="A107" s="157"/>
      <c r="B107" s="158"/>
      <c r="C107" s="196" t="s">
        <v>233</v>
      </c>
      <c r="D107" s="165"/>
      <c r="E107" s="166">
        <v>20.535360000000001</v>
      </c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61"/>
      <c r="Z107" s="150"/>
      <c r="AA107" s="150"/>
      <c r="AB107" s="150"/>
      <c r="AC107" s="150"/>
      <c r="AD107" s="150"/>
      <c r="AE107" s="150"/>
      <c r="AF107" s="150"/>
      <c r="AG107" s="150" t="s">
        <v>117</v>
      </c>
      <c r="AH107" s="150">
        <v>4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9">
        <v>31</v>
      </c>
      <c r="B108" s="180" t="s">
        <v>234</v>
      </c>
      <c r="C108" s="194" t="s">
        <v>235</v>
      </c>
      <c r="D108" s="181" t="s">
        <v>153</v>
      </c>
      <c r="E108" s="182">
        <v>77.994200000000006</v>
      </c>
      <c r="F108" s="183"/>
      <c r="G108" s="184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21</v>
      </c>
      <c r="M108" s="161">
        <f>G108*(1+L108/100)</f>
        <v>0</v>
      </c>
      <c r="N108" s="160">
        <v>2.3570000000000001E-2</v>
      </c>
      <c r="O108" s="160">
        <f>ROUND(E108*N108,2)</f>
        <v>1.84</v>
      </c>
      <c r="P108" s="160">
        <v>0</v>
      </c>
      <c r="Q108" s="160">
        <f>ROUND(E108*P108,2)</f>
        <v>0</v>
      </c>
      <c r="R108" s="161"/>
      <c r="S108" s="161" t="s">
        <v>111</v>
      </c>
      <c r="T108" s="161" t="s">
        <v>111</v>
      </c>
      <c r="U108" s="161">
        <v>0</v>
      </c>
      <c r="V108" s="161">
        <f>ROUND(E108*U108,2)</f>
        <v>0</v>
      </c>
      <c r="W108" s="161"/>
      <c r="X108" s="161" t="s">
        <v>113</v>
      </c>
      <c r="Y108" s="161" t="s">
        <v>114</v>
      </c>
      <c r="Z108" s="150"/>
      <c r="AA108" s="150"/>
      <c r="AB108" s="150"/>
      <c r="AC108" s="150"/>
      <c r="AD108" s="150"/>
      <c r="AE108" s="150"/>
      <c r="AF108" s="150"/>
      <c r="AG108" s="150" t="s">
        <v>115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2" x14ac:dyDescent="0.2">
      <c r="A109" s="157"/>
      <c r="B109" s="158"/>
      <c r="C109" s="195" t="s">
        <v>230</v>
      </c>
      <c r="D109" s="163"/>
      <c r="E109" s="164">
        <v>67.44</v>
      </c>
      <c r="F109" s="161"/>
      <c r="G109" s="161"/>
      <c r="H109" s="161"/>
      <c r="I109" s="161"/>
      <c r="J109" s="161"/>
      <c r="K109" s="161"/>
      <c r="L109" s="161"/>
      <c r="M109" s="161"/>
      <c r="N109" s="160"/>
      <c r="O109" s="160"/>
      <c r="P109" s="160"/>
      <c r="Q109" s="160"/>
      <c r="R109" s="161"/>
      <c r="S109" s="161"/>
      <c r="T109" s="161"/>
      <c r="U109" s="161"/>
      <c r="V109" s="161"/>
      <c r="W109" s="161"/>
      <c r="X109" s="161"/>
      <c r="Y109" s="161"/>
      <c r="Z109" s="150"/>
      <c r="AA109" s="150"/>
      <c r="AB109" s="150"/>
      <c r="AC109" s="150"/>
      <c r="AD109" s="150"/>
      <c r="AE109" s="150"/>
      <c r="AF109" s="150"/>
      <c r="AG109" s="150" t="s">
        <v>117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95" t="s">
        <v>231</v>
      </c>
      <c r="D110" s="163"/>
      <c r="E110" s="164">
        <v>0.37119999999999997</v>
      </c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61"/>
      <c r="Z110" s="150"/>
      <c r="AA110" s="150"/>
      <c r="AB110" s="150"/>
      <c r="AC110" s="150"/>
      <c r="AD110" s="150"/>
      <c r="AE110" s="150"/>
      <c r="AF110" s="150"/>
      <c r="AG110" s="150" t="s">
        <v>117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3" x14ac:dyDescent="0.2">
      <c r="A111" s="157"/>
      <c r="B111" s="158"/>
      <c r="C111" s="195" t="s">
        <v>232</v>
      </c>
      <c r="D111" s="163"/>
      <c r="E111" s="164">
        <v>0.64</v>
      </c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61"/>
      <c r="Z111" s="150"/>
      <c r="AA111" s="150"/>
      <c r="AB111" s="150"/>
      <c r="AC111" s="150"/>
      <c r="AD111" s="150"/>
      <c r="AE111" s="150"/>
      <c r="AF111" s="150"/>
      <c r="AG111" s="150" t="s">
        <v>117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3" x14ac:dyDescent="0.2">
      <c r="A112" s="157"/>
      <c r="B112" s="158"/>
      <c r="C112" s="195" t="s">
        <v>236</v>
      </c>
      <c r="D112" s="163"/>
      <c r="E112" s="164">
        <v>9.5429999999999993</v>
      </c>
      <c r="F112" s="161"/>
      <c r="G112" s="161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61"/>
      <c r="Z112" s="150"/>
      <c r="AA112" s="150"/>
      <c r="AB112" s="150"/>
      <c r="AC112" s="150"/>
      <c r="AD112" s="150"/>
      <c r="AE112" s="150"/>
      <c r="AF112" s="150"/>
      <c r="AG112" s="150" t="s">
        <v>117</v>
      </c>
      <c r="AH112" s="150">
        <v>0</v>
      </c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9">
        <v>32</v>
      </c>
      <c r="B113" s="180" t="s">
        <v>237</v>
      </c>
      <c r="C113" s="194" t="s">
        <v>238</v>
      </c>
      <c r="D113" s="181" t="s">
        <v>153</v>
      </c>
      <c r="E113" s="182">
        <v>9.5429999999999993</v>
      </c>
      <c r="F113" s="183"/>
      <c r="G113" s="184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21</v>
      </c>
      <c r="M113" s="161">
        <f>G113*(1+L113/100)</f>
        <v>0</v>
      </c>
      <c r="N113" s="160">
        <v>0</v>
      </c>
      <c r="O113" s="160">
        <f>ROUND(E113*N113,2)</f>
        <v>0</v>
      </c>
      <c r="P113" s="160">
        <v>0</v>
      </c>
      <c r="Q113" s="160">
        <f>ROUND(E113*P113,2)</f>
        <v>0</v>
      </c>
      <c r="R113" s="161"/>
      <c r="S113" s="161" t="s">
        <v>111</v>
      </c>
      <c r="T113" s="161" t="s">
        <v>111</v>
      </c>
      <c r="U113" s="161">
        <v>0</v>
      </c>
      <c r="V113" s="161">
        <f>ROUND(E113*U113,2)</f>
        <v>0</v>
      </c>
      <c r="W113" s="161"/>
      <c r="X113" s="161" t="s">
        <v>113</v>
      </c>
      <c r="Y113" s="161" t="s">
        <v>114</v>
      </c>
      <c r="Z113" s="150"/>
      <c r="AA113" s="150"/>
      <c r="AB113" s="150"/>
      <c r="AC113" s="150"/>
      <c r="AD113" s="150"/>
      <c r="AE113" s="150"/>
      <c r="AF113" s="150"/>
      <c r="AG113" s="150" t="s">
        <v>115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2" x14ac:dyDescent="0.2">
      <c r="A114" s="157"/>
      <c r="B114" s="158"/>
      <c r="C114" s="195" t="s">
        <v>239</v>
      </c>
      <c r="D114" s="163"/>
      <c r="E114" s="164">
        <v>9.5429999999999993</v>
      </c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61"/>
      <c r="Z114" s="150"/>
      <c r="AA114" s="150"/>
      <c r="AB114" s="150"/>
      <c r="AC114" s="150"/>
      <c r="AD114" s="150"/>
      <c r="AE114" s="150"/>
      <c r="AF114" s="150"/>
      <c r="AG114" s="150" t="s">
        <v>117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">
      <c r="A115" s="179">
        <v>33</v>
      </c>
      <c r="B115" s="180" t="s">
        <v>240</v>
      </c>
      <c r="C115" s="194" t="s">
        <v>241</v>
      </c>
      <c r="D115" s="181" t="s">
        <v>131</v>
      </c>
      <c r="E115" s="182">
        <v>48.9</v>
      </c>
      <c r="F115" s="183"/>
      <c r="G115" s="184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21</v>
      </c>
      <c r="M115" s="161">
        <f>G115*(1+L115/100)</f>
        <v>0</v>
      </c>
      <c r="N115" s="160">
        <v>0</v>
      </c>
      <c r="O115" s="160">
        <f>ROUND(E115*N115,2)</f>
        <v>0</v>
      </c>
      <c r="P115" s="160">
        <v>0</v>
      </c>
      <c r="Q115" s="160">
        <f>ROUND(E115*P115,2)</f>
        <v>0</v>
      </c>
      <c r="R115" s="161"/>
      <c r="S115" s="161" t="s">
        <v>111</v>
      </c>
      <c r="T115" s="161" t="s">
        <v>111</v>
      </c>
      <c r="U115" s="161">
        <v>8.2989999999999994E-2</v>
      </c>
      <c r="V115" s="161">
        <f>ROUND(E115*U115,2)</f>
        <v>4.0599999999999996</v>
      </c>
      <c r="W115" s="161"/>
      <c r="X115" s="161" t="s">
        <v>113</v>
      </c>
      <c r="Y115" s="161" t="s">
        <v>114</v>
      </c>
      <c r="Z115" s="150"/>
      <c r="AA115" s="150"/>
      <c r="AB115" s="150"/>
      <c r="AC115" s="150"/>
      <c r="AD115" s="150"/>
      <c r="AE115" s="150"/>
      <c r="AF115" s="150"/>
      <c r="AG115" s="150" t="s">
        <v>115</v>
      </c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ht="22.5" outlineLevel="2" x14ac:dyDescent="0.2">
      <c r="A116" s="157"/>
      <c r="B116" s="158"/>
      <c r="C116" s="195" t="s">
        <v>242</v>
      </c>
      <c r="D116" s="163"/>
      <c r="E116" s="164">
        <v>48.9</v>
      </c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61"/>
      <c r="Z116" s="150"/>
      <c r="AA116" s="150"/>
      <c r="AB116" s="150"/>
      <c r="AC116" s="150"/>
      <c r="AD116" s="150"/>
      <c r="AE116" s="150"/>
      <c r="AF116" s="150"/>
      <c r="AG116" s="150" t="s">
        <v>117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79">
        <v>34</v>
      </c>
      <c r="B117" s="180" t="s">
        <v>243</v>
      </c>
      <c r="C117" s="194" t="s">
        <v>244</v>
      </c>
      <c r="D117" s="181" t="s">
        <v>153</v>
      </c>
      <c r="E117" s="182">
        <v>97.586200000000005</v>
      </c>
      <c r="F117" s="183"/>
      <c r="G117" s="184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21</v>
      </c>
      <c r="M117" s="161">
        <f>G117*(1+L117/100)</f>
        <v>0</v>
      </c>
      <c r="N117" s="160">
        <v>1.6500000000000001E-2</v>
      </c>
      <c r="O117" s="160">
        <f>ROUND(E117*N117,2)</f>
        <v>1.61</v>
      </c>
      <c r="P117" s="160">
        <v>0</v>
      </c>
      <c r="Q117" s="160">
        <f>ROUND(E117*P117,2)</f>
        <v>0</v>
      </c>
      <c r="R117" s="161"/>
      <c r="S117" s="161" t="s">
        <v>111</v>
      </c>
      <c r="T117" s="161" t="s">
        <v>111</v>
      </c>
      <c r="U117" s="161">
        <v>0</v>
      </c>
      <c r="V117" s="161">
        <f>ROUND(E117*U117,2)</f>
        <v>0</v>
      </c>
      <c r="W117" s="161"/>
      <c r="X117" s="161" t="s">
        <v>113</v>
      </c>
      <c r="Y117" s="161" t="s">
        <v>114</v>
      </c>
      <c r="Z117" s="150"/>
      <c r="AA117" s="150"/>
      <c r="AB117" s="150"/>
      <c r="AC117" s="150"/>
      <c r="AD117" s="150"/>
      <c r="AE117" s="150"/>
      <c r="AF117" s="150"/>
      <c r="AG117" s="150" t="s">
        <v>115</v>
      </c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2" x14ac:dyDescent="0.2">
      <c r="A118" s="157"/>
      <c r="B118" s="158"/>
      <c r="C118" s="195" t="s">
        <v>245</v>
      </c>
      <c r="D118" s="163"/>
      <c r="E118" s="164">
        <v>87.671999999999997</v>
      </c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61"/>
      <c r="Z118" s="150"/>
      <c r="AA118" s="150"/>
      <c r="AB118" s="150"/>
      <c r="AC118" s="150"/>
      <c r="AD118" s="150"/>
      <c r="AE118" s="150"/>
      <c r="AF118" s="150"/>
      <c r="AG118" s="150" t="s">
        <v>117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3" x14ac:dyDescent="0.2">
      <c r="A119" s="157"/>
      <c r="B119" s="158"/>
      <c r="C119" s="195" t="s">
        <v>231</v>
      </c>
      <c r="D119" s="163"/>
      <c r="E119" s="164">
        <v>0.37119999999999997</v>
      </c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61"/>
      <c r="Z119" s="150"/>
      <c r="AA119" s="150"/>
      <c r="AB119" s="150"/>
      <c r="AC119" s="150"/>
      <c r="AD119" s="150"/>
      <c r="AE119" s="150"/>
      <c r="AF119" s="150"/>
      <c r="AG119" s="150" t="s">
        <v>117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95" t="s">
        <v>236</v>
      </c>
      <c r="D120" s="163"/>
      <c r="E120" s="164">
        <v>9.5429999999999993</v>
      </c>
      <c r="F120" s="161"/>
      <c r="G120" s="161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61"/>
      <c r="Z120" s="150"/>
      <c r="AA120" s="150"/>
      <c r="AB120" s="150"/>
      <c r="AC120" s="150"/>
      <c r="AD120" s="150"/>
      <c r="AE120" s="150"/>
      <c r="AF120" s="150"/>
      <c r="AG120" s="150" t="s">
        <v>117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79">
        <v>35</v>
      </c>
      <c r="B121" s="180" t="s">
        <v>246</v>
      </c>
      <c r="C121" s="194" t="s">
        <v>247</v>
      </c>
      <c r="D121" s="181" t="s">
        <v>248</v>
      </c>
      <c r="E121" s="182">
        <v>24</v>
      </c>
      <c r="F121" s="183"/>
      <c r="G121" s="184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21</v>
      </c>
      <c r="M121" s="161">
        <f>G121*(1+L121/100)</f>
        <v>0</v>
      </c>
      <c r="N121" s="160">
        <v>3.0000000000000001E-5</v>
      </c>
      <c r="O121" s="160">
        <f>ROUND(E121*N121,2)</f>
        <v>0</v>
      </c>
      <c r="P121" s="160">
        <v>8.0000000000000002E-3</v>
      </c>
      <c r="Q121" s="160">
        <f>ROUND(E121*P121,2)</f>
        <v>0.19</v>
      </c>
      <c r="R121" s="161"/>
      <c r="S121" s="161" t="s">
        <v>111</v>
      </c>
      <c r="T121" s="161" t="s">
        <v>111</v>
      </c>
      <c r="U121" s="161">
        <v>1.6</v>
      </c>
      <c r="V121" s="161">
        <f>ROUND(E121*U121,2)</f>
        <v>38.4</v>
      </c>
      <c r="W121" s="161"/>
      <c r="X121" s="161" t="s">
        <v>113</v>
      </c>
      <c r="Y121" s="161" t="s">
        <v>114</v>
      </c>
      <c r="Z121" s="150"/>
      <c r="AA121" s="150"/>
      <c r="AB121" s="150"/>
      <c r="AC121" s="150"/>
      <c r="AD121" s="150"/>
      <c r="AE121" s="150"/>
      <c r="AF121" s="150"/>
      <c r="AG121" s="150" t="s">
        <v>115</v>
      </c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2" x14ac:dyDescent="0.2">
      <c r="A122" s="157"/>
      <c r="B122" s="158"/>
      <c r="C122" s="195" t="s">
        <v>249</v>
      </c>
      <c r="D122" s="163"/>
      <c r="E122" s="164">
        <v>24</v>
      </c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61"/>
      <c r="Z122" s="150"/>
      <c r="AA122" s="150"/>
      <c r="AB122" s="150"/>
      <c r="AC122" s="150"/>
      <c r="AD122" s="150"/>
      <c r="AE122" s="150"/>
      <c r="AF122" s="150"/>
      <c r="AG122" s="150" t="s">
        <v>117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79">
        <v>36</v>
      </c>
      <c r="B123" s="180" t="s">
        <v>250</v>
      </c>
      <c r="C123" s="194" t="s">
        <v>251</v>
      </c>
      <c r="D123" s="181" t="s">
        <v>179</v>
      </c>
      <c r="E123" s="182">
        <v>7.0250000000000004</v>
      </c>
      <c r="F123" s="183"/>
      <c r="G123" s="184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21</v>
      </c>
      <c r="M123" s="161">
        <f>G123*(1+L123/100)</f>
        <v>0</v>
      </c>
      <c r="N123" s="160">
        <v>0.14369000000000001</v>
      </c>
      <c r="O123" s="160">
        <f>ROUND(E123*N123,2)</f>
        <v>1.01</v>
      </c>
      <c r="P123" s="160">
        <v>0</v>
      </c>
      <c r="Q123" s="160">
        <f>ROUND(E123*P123,2)</f>
        <v>0</v>
      </c>
      <c r="R123" s="161"/>
      <c r="S123" s="161" t="s">
        <v>111</v>
      </c>
      <c r="T123" s="161" t="s">
        <v>111</v>
      </c>
      <c r="U123" s="161">
        <v>30</v>
      </c>
      <c r="V123" s="161">
        <f>ROUND(E123*U123,2)</f>
        <v>210.75</v>
      </c>
      <c r="W123" s="161"/>
      <c r="X123" s="161" t="s">
        <v>113</v>
      </c>
      <c r="Y123" s="161" t="s">
        <v>114</v>
      </c>
      <c r="Z123" s="150"/>
      <c r="AA123" s="150"/>
      <c r="AB123" s="150"/>
      <c r="AC123" s="150"/>
      <c r="AD123" s="150"/>
      <c r="AE123" s="150"/>
      <c r="AF123" s="150"/>
      <c r="AG123" s="150" t="s">
        <v>115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2" x14ac:dyDescent="0.2">
      <c r="A124" s="157"/>
      <c r="B124" s="158"/>
      <c r="C124" s="259" t="s">
        <v>252</v>
      </c>
      <c r="D124" s="260"/>
      <c r="E124" s="260"/>
      <c r="F124" s="260"/>
      <c r="G124" s="260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61"/>
      <c r="Z124" s="150"/>
      <c r="AA124" s="150"/>
      <c r="AB124" s="150"/>
      <c r="AC124" s="150"/>
      <c r="AD124" s="150"/>
      <c r="AE124" s="150"/>
      <c r="AF124" s="150"/>
      <c r="AG124" s="150" t="s">
        <v>133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2" x14ac:dyDescent="0.2">
      <c r="A125" s="157"/>
      <c r="B125" s="158"/>
      <c r="C125" s="195" t="s">
        <v>253</v>
      </c>
      <c r="D125" s="163"/>
      <c r="E125" s="164">
        <v>7.0250000000000004</v>
      </c>
      <c r="F125" s="161"/>
      <c r="G125" s="161"/>
      <c r="H125" s="161"/>
      <c r="I125" s="161"/>
      <c r="J125" s="161"/>
      <c r="K125" s="161"/>
      <c r="L125" s="161"/>
      <c r="M125" s="161"/>
      <c r="N125" s="160"/>
      <c r="O125" s="160"/>
      <c r="P125" s="160"/>
      <c r="Q125" s="160"/>
      <c r="R125" s="161"/>
      <c r="S125" s="161"/>
      <c r="T125" s="161"/>
      <c r="U125" s="161"/>
      <c r="V125" s="161"/>
      <c r="W125" s="161"/>
      <c r="X125" s="161"/>
      <c r="Y125" s="161"/>
      <c r="Z125" s="150"/>
      <c r="AA125" s="150"/>
      <c r="AB125" s="150"/>
      <c r="AC125" s="150"/>
      <c r="AD125" s="150"/>
      <c r="AE125" s="150"/>
      <c r="AF125" s="150"/>
      <c r="AG125" s="150" t="s">
        <v>117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9">
        <v>37</v>
      </c>
      <c r="B126" s="180" t="s">
        <v>254</v>
      </c>
      <c r="C126" s="194" t="s">
        <v>255</v>
      </c>
      <c r="D126" s="181" t="s">
        <v>256</v>
      </c>
      <c r="E126" s="182">
        <v>224</v>
      </c>
      <c r="F126" s="183"/>
      <c r="G126" s="184">
        <f>ROUND(E126*F126,2)</f>
        <v>0</v>
      </c>
      <c r="H126" s="162"/>
      <c r="I126" s="161">
        <f>ROUND(E126*H126,2)</f>
        <v>0</v>
      </c>
      <c r="J126" s="162"/>
      <c r="K126" s="161">
        <f>ROUND(E126*J126,2)</f>
        <v>0</v>
      </c>
      <c r="L126" s="161">
        <v>21</v>
      </c>
      <c r="M126" s="161">
        <f>G126*(1+L126/100)</f>
        <v>0</v>
      </c>
      <c r="N126" s="160">
        <v>0</v>
      </c>
      <c r="O126" s="160">
        <f>ROUND(E126*N126,2)</f>
        <v>0</v>
      </c>
      <c r="P126" s="160">
        <v>0</v>
      </c>
      <c r="Q126" s="160">
        <f>ROUND(E126*P126,2)</f>
        <v>0</v>
      </c>
      <c r="R126" s="161" t="s">
        <v>257</v>
      </c>
      <c r="S126" s="161" t="s">
        <v>111</v>
      </c>
      <c r="T126" s="161" t="s">
        <v>111</v>
      </c>
      <c r="U126" s="161">
        <v>1</v>
      </c>
      <c r="V126" s="161">
        <f>ROUND(E126*U126,2)</f>
        <v>224</v>
      </c>
      <c r="W126" s="161"/>
      <c r="X126" s="161" t="s">
        <v>258</v>
      </c>
      <c r="Y126" s="161" t="s">
        <v>114</v>
      </c>
      <c r="Z126" s="150"/>
      <c r="AA126" s="150"/>
      <c r="AB126" s="150"/>
      <c r="AC126" s="150"/>
      <c r="AD126" s="150"/>
      <c r="AE126" s="150"/>
      <c r="AF126" s="150"/>
      <c r="AG126" s="150" t="s">
        <v>259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2" x14ac:dyDescent="0.2">
      <c r="A127" s="157"/>
      <c r="B127" s="158"/>
      <c r="C127" s="195" t="s">
        <v>260</v>
      </c>
      <c r="D127" s="163"/>
      <c r="E127" s="164">
        <v>224</v>
      </c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61"/>
      <c r="Z127" s="150"/>
      <c r="AA127" s="150"/>
      <c r="AB127" s="150"/>
      <c r="AC127" s="150"/>
      <c r="AD127" s="150"/>
      <c r="AE127" s="150"/>
      <c r="AF127" s="150"/>
      <c r="AG127" s="150" t="s">
        <v>117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x14ac:dyDescent="0.2">
      <c r="A128" s="169" t="s">
        <v>106</v>
      </c>
      <c r="B128" s="170" t="s">
        <v>69</v>
      </c>
      <c r="C128" s="193" t="s">
        <v>70</v>
      </c>
      <c r="D128" s="171"/>
      <c r="E128" s="172"/>
      <c r="F128" s="173"/>
      <c r="G128" s="174">
        <f>SUMIF(AG129:AG131,"&lt;&gt;NOR",G129:G131)</f>
        <v>0</v>
      </c>
      <c r="H128" s="168"/>
      <c r="I128" s="168">
        <f>SUM(I129:I131)</f>
        <v>0</v>
      </c>
      <c r="J128" s="168"/>
      <c r="K128" s="168">
        <f>SUM(K129:K131)</f>
        <v>0</v>
      </c>
      <c r="L128" s="168"/>
      <c r="M128" s="168">
        <f>SUM(M129:M131)</f>
        <v>0</v>
      </c>
      <c r="N128" s="167"/>
      <c r="O128" s="167">
        <f>SUM(O129:O131)</f>
        <v>0.04</v>
      </c>
      <c r="P128" s="167"/>
      <c r="Q128" s="167">
        <f>SUM(Q129:Q131)</f>
        <v>0</v>
      </c>
      <c r="R128" s="168"/>
      <c r="S128" s="168"/>
      <c r="T128" s="168"/>
      <c r="U128" s="168"/>
      <c r="V128" s="168">
        <f>SUM(V129:V131)</f>
        <v>24.49</v>
      </c>
      <c r="W128" s="168"/>
      <c r="X128" s="168"/>
      <c r="Y128" s="168"/>
      <c r="AG128" t="s">
        <v>107</v>
      </c>
    </row>
    <row r="129" spans="1:60" outlineLevel="1" x14ac:dyDescent="0.2">
      <c r="A129" s="179">
        <v>38</v>
      </c>
      <c r="B129" s="180" t="s">
        <v>261</v>
      </c>
      <c r="C129" s="194" t="s">
        <v>262</v>
      </c>
      <c r="D129" s="181" t="s">
        <v>131</v>
      </c>
      <c r="E129" s="182">
        <v>3.75</v>
      </c>
      <c r="F129" s="183"/>
      <c r="G129" s="184">
        <f>ROUND(E129*F129,2)</f>
        <v>0</v>
      </c>
      <c r="H129" s="162"/>
      <c r="I129" s="161">
        <f>ROUND(E129*H129,2)</f>
        <v>0</v>
      </c>
      <c r="J129" s="162"/>
      <c r="K129" s="161">
        <f>ROUND(E129*J129,2)</f>
        <v>0</v>
      </c>
      <c r="L129" s="161">
        <v>21</v>
      </c>
      <c r="M129" s="161">
        <f>G129*(1+L129/100)</f>
        <v>0</v>
      </c>
      <c r="N129" s="160">
        <v>1.0290000000000001E-2</v>
      </c>
      <c r="O129" s="160">
        <f>ROUND(E129*N129,2)</f>
        <v>0.04</v>
      </c>
      <c r="P129" s="160">
        <v>0</v>
      </c>
      <c r="Q129" s="160">
        <f>ROUND(E129*P129,2)</f>
        <v>0</v>
      </c>
      <c r="R129" s="161"/>
      <c r="S129" s="161" t="s">
        <v>111</v>
      </c>
      <c r="T129" s="161" t="s">
        <v>111</v>
      </c>
      <c r="U129" s="161">
        <v>6.53</v>
      </c>
      <c r="V129" s="161">
        <f>ROUND(E129*U129,2)</f>
        <v>24.49</v>
      </c>
      <c r="W129" s="161"/>
      <c r="X129" s="161" t="s">
        <v>113</v>
      </c>
      <c r="Y129" s="161" t="s">
        <v>114</v>
      </c>
      <c r="Z129" s="150"/>
      <c r="AA129" s="150"/>
      <c r="AB129" s="150"/>
      <c r="AC129" s="150"/>
      <c r="AD129" s="150"/>
      <c r="AE129" s="150"/>
      <c r="AF129" s="150"/>
      <c r="AG129" s="150" t="s">
        <v>115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2" x14ac:dyDescent="0.2">
      <c r="A130" s="157"/>
      <c r="B130" s="158"/>
      <c r="C130" s="259" t="s">
        <v>263</v>
      </c>
      <c r="D130" s="260"/>
      <c r="E130" s="260"/>
      <c r="F130" s="260"/>
      <c r="G130" s="260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61"/>
      <c r="Z130" s="150"/>
      <c r="AA130" s="150"/>
      <c r="AB130" s="150"/>
      <c r="AC130" s="150"/>
      <c r="AD130" s="150"/>
      <c r="AE130" s="150"/>
      <c r="AF130" s="150"/>
      <c r="AG130" s="150" t="s">
        <v>133</v>
      </c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2" x14ac:dyDescent="0.2">
      <c r="A131" s="157"/>
      <c r="B131" s="158"/>
      <c r="C131" s="195" t="s">
        <v>264</v>
      </c>
      <c r="D131" s="163"/>
      <c r="E131" s="164">
        <v>3.75</v>
      </c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61"/>
      <c r="Z131" s="150"/>
      <c r="AA131" s="150"/>
      <c r="AB131" s="150"/>
      <c r="AC131" s="150"/>
      <c r="AD131" s="150"/>
      <c r="AE131" s="150"/>
      <c r="AF131" s="150"/>
      <c r="AG131" s="150" t="s">
        <v>117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x14ac:dyDescent="0.2">
      <c r="A132" s="153" t="s">
        <v>106</v>
      </c>
      <c r="B132" s="154" t="s">
        <v>67</v>
      </c>
      <c r="C132" s="198" t="s">
        <v>68</v>
      </c>
      <c r="D132" s="175"/>
      <c r="E132" s="176"/>
      <c r="F132" s="177"/>
      <c r="G132" s="178">
        <f>SUMIF(AG133:AG133,"&lt;&gt;NOR",G133:G133)</f>
        <v>0</v>
      </c>
      <c r="H132" s="168"/>
      <c r="I132" s="168">
        <f>SUM(I133:I133)</f>
        <v>0</v>
      </c>
      <c r="J132" s="168"/>
      <c r="K132" s="168">
        <f>SUM(K133:K133)</f>
        <v>0</v>
      </c>
      <c r="L132" s="168"/>
      <c r="M132" s="168">
        <f>SUM(M133:M133)</f>
        <v>0</v>
      </c>
      <c r="N132" s="167"/>
      <c r="O132" s="167">
        <f>SUM(O133:O133)</f>
        <v>0</v>
      </c>
      <c r="P132" s="167"/>
      <c r="Q132" s="167">
        <f>SUM(Q133:Q133)</f>
        <v>0</v>
      </c>
      <c r="R132" s="168"/>
      <c r="S132" s="168"/>
      <c r="T132" s="168"/>
      <c r="U132" s="168"/>
      <c r="V132" s="168">
        <f>SUM(V133:V133)</f>
        <v>0</v>
      </c>
      <c r="W132" s="168"/>
      <c r="X132" s="168"/>
      <c r="Y132" s="168"/>
      <c r="AG132" t="s">
        <v>107</v>
      </c>
    </row>
    <row r="133" spans="1:60" ht="22.5" outlineLevel="1" x14ac:dyDescent="0.2">
      <c r="A133" s="157">
        <v>39</v>
      </c>
      <c r="B133" s="158" t="s">
        <v>265</v>
      </c>
      <c r="C133" s="199" t="s">
        <v>266</v>
      </c>
      <c r="D133" s="159" t="s">
        <v>0</v>
      </c>
      <c r="E133" s="191"/>
      <c r="F133" s="162"/>
      <c r="G133" s="161">
        <f>ROUND(E133*F133,2)</f>
        <v>0</v>
      </c>
      <c r="H133" s="162"/>
      <c r="I133" s="161">
        <f>ROUND(E133*H133,2)</f>
        <v>0</v>
      </c>
      <c r="J133" s="162"/>
      <c r="K133" s="161">
        <f>ROUND(E133*J133,2)</f>
        <v>0</v>
      </c>
      <c r="L133" s="161">
        <v>21</v>
      </c>
      <c r="M133" s="161">
        <f>G133*(1+L133/100)</f>
        <v>0</v>
      </c>
      <c r="N133" s="160">
        <v>0</v>
      </c>
      <c r="O133" s="160">
        <f>ROUND(E133*N133,2)</f>
        <v>0</v>
      </c>
      <c r="P133" s="160">
        <v>0</v>
      </c>
      <c r="Q133" s="160">
        <f>ROUND(E133*P133,2)</f>
        <v>0</v>
      </c>
      <c r="R133" s="161"/>
      <c r="S133" s="161" t="s">
        <v>111</v>
      </c>
      <c r="T133" s="161" t="s">
        <v>111</v>
      </c>
      <c r="U133" s="161">
        <v>0</v>
      </c>
      <c r="V133" s="161">
        <f>ROUND(E133*U133,2)</f>
        <v>0</v>
      </c>
      <c r="W133" s="161"/>
      <c r="X133" s="161" t="s">
        <v>267</v>
      </c>
      <c r="Y133" s="161" t="s">
        <v>114</v>
      </c>
      <c r="Z133" s="150"/>
      <c r="AA133" s="150"/>
      <c r="AB133" s="150"/>
      <c r="AC133" s="150"/>
      <c r="AD133" s="150"/>
      <c r="AE133" s="150"/>
      <c r="AF133" s="150"/>
      <c r="AG133" s="150" t="s">
        <v>268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x14ac:dyDescent="0.2">
      <c r="A134" s="169" t="s">
        <v>106</v>
      </c>
      <c r="B134" s="170" t="s">
        <v>69</v>
      </c>
      <c r="C134" s="193" t="s">
        <v>70</v>
      </c>
      <c r="D134" s="171"/>
      <c r="E134" s="172"/>
      <c r="F134" s="173"/>
      <c r="G134" s="174">
        <f>SUMIF(AG135:AG167,"&lt;&gt;NOR",G135:G167)</f>
        <v>0</v>
      </c>
      <c r="H134" s="168"/>
      <c r="I134" s="168">
        <f>SUM(I135:I167)</f>
        <v>0</v>
      </c>
      <c r="J134" s="168"/>
      <c r="K134" s="168">
        <f>SUM(K135:K167)</f>
        <v>0</v>
      </c>
      <c r="L134" s="168"/>
      <c r="M134" s="168">
        <f>SUM(M135:M167)</f>
        <v>0</v>
      </c>
      <c r="N134" s="167"/>
      <c r="O134" s="167">
        <f>SUM(O135:O167)</f>
        <v>1.59</v>
      </c>
      <c r="P134" s="167"/>
      <c r="Q134" s="167">
        <f>SUM(Q135:Q167)</f>
        <v>0.63</v>
      </c>
      <c r="R134" s="168"/>
      <c r="S134" s="168"/>
      <c r="T134" s="168"/>
      <c r="U134" s="168"/>
      <c r="V134" s="168">
        <f>SUM(V135:V167)</f>
        <v>209.54</v>
      </c>
      <c r="W134" s="168"/>
      <c r="X134" s="168"/>
      <c r="Y134" s="168"/>
      <c r="AG134" t="s">
        <v>107</v>
      </c>
    </row>
    <row r="135" spans="1:60" ht="22.5" outlineLevel="1" x14ac:dyDescent="0.2">
      <c r="A135" s="179">
        <v>40</v>
      </c>
      <c r="B135" s="180" t="s">
        <v>269</v>
      </c>
      <c r="C135" s="194" t="s">
        <v>270</v>
      </c>
      <c r="D135" s="181" t="s">
        <v>110</v>
      </c>
      <c r="E135" s="182">
        <v>121.9</v>
      </c>
      <c r="F135" s="183"/>
      <c r="G135" s="184">
        <f>ROUND(E135*F135,2)</f>
        <v>0</v>
      </c>
      <c r="H135" s="162"/>
      <c r="I135" s="161">
        <f>ROUND(E135*H135,2)</f>
        <v>0</v>
      </c>
      <c r="J135" s="162"/>
      <c r="K135" s="161">
        <f>ROUND(E135*J135,2)</f>
        <v>0</v>
      </c>
      <c r="L135" s="161">
        <v>21</v>
      </c>
      <c r="M135" s="161">
        <f>G135*(1+L135/100)</f>
        <v>0</v>
      </c>
      <c r="N135" s="160">
        <v>0</v>
      </c>
      <c r="O135" s="160">
        <f>ROUND(E135*N135,2)</f>
        <v>0</v>
      </c>
      <c r="P135" s="160">
        <v>1.97E-3</v>
      </c>
      <c r="Q135" s="160">
        <f>ROUND(E135*P135,2)</f>
        <v>0.24</v>
      </c>
      <c r="R135" s="161"/>
      <c r="S135" s="161" t="s">
        <v>271</v>
      </c>
      <c r="T135" s="161" t="s">
        <v>111</v>
      </c>
      <c r="U135" s="161">
        <v>5.7500000000000002E-2</v>
      </c>
      <c r="V135" s="161">
        <f>ROUND(E135*U135,2)</f>
        <v>7.01</v>
      </c>
      <c r="W135" s="161"/>
      <c r="X135" s="161" t="s">
        <v>113</v>
      </c>
      <c r="Y135" s="161" t="s">
        <v>114</v>
      </c>
      <c r="Z135" s="150"/>
      <c r="AA135" s="150"/>
      <c r="AB135" s="150"/>
      <c r="AC135" s="150"/>
      <c r="AD135" s="150"/>
      <c r="AE135" s="150"/>
      <c r="AF135" s="150"/>
      <c r="AG135" s="150" t="s">
        <v>115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2" x14ac:dyDescent="0.2">
      <c r="A136" s="157"/>
      <c r="B136" s="158"/>
      <c r="C136" s="195" t="s">
        <v>272</v>
      </c>
      <c r="D136" s="163"/>
      <c r="E136" s="164">
        <v>16.600000000000001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61"/>
      <c r="Z136" s="150"/>
      <c r="AA136" s="150"/>
      <c r="AB136" s="150"/>
      <c r="AC136" s="150"/>
      <c r="AD136" s="150"/>
      <c r="AE136" s="150"/>
      <c r="AF136" s="150"/>
      <c r="AG136" s="150" t="s">
        <v>117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33.75" outlineLevel="3" x14ac:dyDescent="0.2">
      <c r="A137" s="157"/>
      <c r="B137" s="158"/>
      <c r="C137" s="195" t="s">
        <v>273</v>
      </c>
      <c r="D137" s="163"/>
      <c r="E137" s="164">
        <v>105.3</v>
      </c>
      <c r="F137" s="161"/>
      <c r="G137" s="161"/>
      <c r="H137" s="161"/>
      <c r="I137" s="161"/>
      <c r="J137" s="161"/>
      <c r="K137" s="161"/>
      <c r="L137" s="161"/>
      <c r="M137" s="161"/>
      <c r="N137" s="160"/>
      <c r="O137" s="160"/>
      <c r="P137" s="160"/>
      <c r="Q137" s="160"/>
      <c r="R137" s="161"/>
      <c r="S137" s="161"/>
      <c r="T137" s="161"/>
      <c r="U137" s="161"/>
      <c r="V137" s="161"/>
      <c r="W137" s="161"/>
      <c r="X137" s="161"/>
      <c r="Y137" s="161"/>
      <c r="Z137" s="150"/>
      <c r="AA137" s="150"/>
      <c r="AB137" s="150"/>
      <c r="AC137" s="150"/>
      <c r="AD137" s="150"/>
      <c r="AE137" s="150"/>
      <c r="AF137" s="150"/>
      <c r="AG137" s="150" t="s">
        <v>117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ht="22.5" outlineLevel="1" x14ac:dyDescent="0.2">
      <c r="A138" s="179">
        <v>41</v>
      </c>
      <c r="B138" s="180" t="s">
        <v>274</v>
      </c>
      <c r="C138" s="194" t="s">
        <v>275</v>
      </c>
      <c r="D138" s="181" t="s">
        <v>110</v>
      </c>
      <c r="E138" s="182">
        <v>121.9</v>
      </c>
      <c r="F138" s="183"/>
      <c r="G138" s="184">
        <f>ROUND(E138*F138,2)</f>
        <v>0</v>
      </c>
      <c r="H138" s="162"/>
      <c r="I138" s="161">
        <f>ROUND(E138*H138,2)</f>
        <v>0</v>
      </c>
      <c r="J138" s="162"/>
      <c r="K138" s="161">
        <f>ROUND(E138*J138,2)</f>
        <v>0</v>
      </c>
      <c r="L138" s="161">
        <v>21</v>
      </c>
      <c r="M138" s="161">
        <f>G138*(1+L138/100)</f>
        <v>0</v>
      </c>
      <c r="N138" s="160">
        <v>2.5100000000000001E-3</v>
      </c>
      <c r="O138" s="160">
        <f>ROUND(E138*N138,2)</f>
        <v>0.31</v>
      </c>
      <c r="P138" s="160">
        <v>0</v>
      </c>
      <c r="Q138" s="160">
        <f>ROUND(E138*P138,2)</f>
        <v>0</v>
      </c>
      <c r="R138" s="161"/>
      <c r="S138" s="161" t="s">
        <v>271</v>
      </c>
      <c r="T138" s="161" t="s">
        <v>112</v>
      </c>
      <c r="U138" s="161">
        <v>0.28749999999999998</v>
      </c>
      <c r="V138" s="161">
        <f>ROUND(E138*U138,2)</f>
        <v>35.049999999999997</v>
      </c>
      <c r="W138" s="161"/>
      <c r="X138" s="161" t="s">
        <v>113</v>
      </c>
      <c r="Y138" s="161" t="s">
        <v>114</v>
      </c>
      <c r="Z138" s="150"/>
      <c r="AA138" s="150"/>
      <c r="AB138" s="150"/>
      <c r="AC138" s="150"/>
      <c r="AD138" s="150"/>
      <c r="AE138" s="150"/>
      <c r="AF138" s="150"/>
      <c r="AG138" s="150" t="s">
        <v>115</v>
      </c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2" x14ac:dyDescent="0.2">
      <c r="A139" s="157"/>
      <c r="B139" s="158"/>
      <c r="C139" s="195" t="s">
        <v>276</v>
      </c>
      <c r="D139" s="163"/>
      <c r="E139" s="164">
        <v>121.9</v>
      </c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61"/>
      <c r="Z139" s="150"/>
      <c r="AA139" s="150"/>
      <c r="AB139" s="150"/>
      <c r="AC139" s="150"/>
      <c r="AD139" s="150"/>
      <c r="AE139" s="150"/>
      <c r="AF139" s="150"/>
      <c r="AG139" s="150" t="s">
        <v>117</v>
      </c>
      <c r="AH139" s="150">
        <v>5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9">
        <v>42</v>
      </c>
      <c r="B140" s="180" t="s">
        <v>277</v>
      </c>
      <c r="C140" s="194" t="s">
        <v>278</v>
      </c>
      <c r="D140" s="181" t="s">
        <v>110</v>
      </c>
      <c r="E140" s="182">
        <v>38.200000000000003</v>
      </c>
      <c r="F140" s="183"/>
      <c r="G140" s="184">
        <f>ROUND(E140*F140,2)</f>
        <v>0</v>
      </c>
      <c r="H140" s="162"/>
      <c r="I140" s="161">
        <f>ROUND(E140*H140,2)</f>
        <v>0</v>
      </c>
      <c r="J140" s="162"/>
      <c r="K140" s="161">
        <f>ROUND(E140*J140,2)</f>
        <v>0</v>
      </c>
      <c r="L140" s="161">
        <v>21</v>
      </c>
      <c r="M140" s="161">
        <f>G140*(1+L140/100)</f>
        <v>0</v>
      </c>
      <c r="N140" s="160">
        <v>0</v>
      </c>
      <c r="O140" s="160">
        <f>ROUND(E140*N140,2)</f>
        <v>0</v>
      </c>
      <c r="P140" s="160">
        <v>4.15E-3</v>
      </c>
      <c r="Q140" s="160">
        <f>ROUND(E140*P140,2)</f>
        <v>0.16</v>
      </c>
      <c r="R140" s="161"/>
      <c r="S140" s="161" t="s">
        <v>111</v>
      </c>
      <c r="T140" s="161" t="s">
        <v>111</v>
      </c>
      <c r="U140" s="161">
        <v>8.6249999999999993E-2</v>
      </c>
      <c r="V140" s="161">
        <f>ROUND(E140*U140,2)</f>
        <v>3.29</v>
      </c>
      <c r="W140" s="161"/>
      <c r="X140" s="161" t="s">
        <v>113</v>
      </c>
      <c r="Y140" s="161" t="s">
        <v>114</v>
      </c>
      <c r="Z140" s="150"/>
      <c r="AA140" s="150"/>
      <c r="AB140" s="150"/>
      <c r="AC140" s="150"/>
      <c r="AD140" s="150"/>
      <c r="AE140" s="150"/>
      <c r="AF140" s="150"/>
      <c r="AG140" s="150" t="s">
        <v>115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2" x14ac:dyDescent="0.2">
      <c r="A141" s="157"/>
      <c r="B141" s="158"/>
      <c r="C141" s="195" t="s">
        <v>279</v>
      </c>
      <c r="D141" s="163"/>
      <c r="E141" s="164">
        <v>38.200000000000003</v>
      </c>
      <c r="F141" s="161"/>
      <c r="G141" s="161"/>
      <c r="H141" s="161"/>
      <c r="I141" s="161"/>
      <c r="J141" s="161"/>
      <c r="K141" s="161"/>
      <c r="L141" s="161"/>
      <c r="M141" s="161"/>
      <c r="N141" s="160"/>
      <c r="O141" s="160"/>
      <c r="P141" s="160"/>
      <c r="Q141" s="160"/>
      <c r="R141" s="161"/>
      <c r="S141" s="161"/>
      <c r="T141" s="161"/>
      <c r="U141" s="161"/>
      <c r="V141" s="161"/>
      <c r="W141" s="161"/>
      <c r="X141" s="161"/>
      <c r="Y141" s="161"/>
      <c r="Z141" s="150"/>
      <c r="AA141" s="150"/>
      <c r="AB141" s="150"/>
      <c r="AC141" s="150"/>
      <c r="AD141" s="150"/>
      <c r="AE141" s="150"/>
      <c r="AF141" s="150"/>
      <c r="AG141" s="150" t="s">
        <v>117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1" x14ac:dyDescent="0.2">
      <c r="A142" s="179">
        <v>43</v>
      </c>
      <c r="B142" s="180" t="s">
        <v>280</v>
      </c>
      <c r="C142" s="194" t="s">
        <v>281</v>
      </c>
      <c r="D142" s="181" t="s">
        <v>110</v>
      </c>
      <c r="E142" s="182">
        <v>38.200000000000003</v>
      </c>
      <c r="F142" s="183"/>
      <c r="G142" s="184">
        <f>ROUND(E142*F142,2)</f>
        <v>0</v>
      </c>
      <c r="H142" s="162"/>
      <c r="I142" s="161">
        <f>ROUND(E142*H142,2)</f>
        <v>0</v>
      </c>
      <c r="J142" s="162"/>
      <c r="K142" s="161">
        <f>ROUND(E142*J142,2)</f>
        <v>0</v>
      </c>
      <c r="L142" s="161">
        <v>21</v>
      </c>
      <c r="M142" s="161">
        <f>G142*(1+L142/100)</f>
        <v>0</v>
      </c>
      <c r="N142" s="160">
        <v>4.0699999999999998E-3</v>
      </c>
      <c r="O142" s="160">
        <f>ROUND(E142*N142,2)</f>
        <v>0.16</v>
      </c>
      <c r="P142" s="160">
        <v>0</v>
      </c>
      <c r="Q142" s="160">
        <f>ROUND(E142*P142,2)</f>
        <v>0</v>
      </c>
      <c r="R142" s="161"/>
      <c r="S142" s="161" t="s">
        <v>111</v>
      </c>
      <c r="T142" s="161" t="s">
        <v>112</v>
      </c>
      <c r="U142" s="161">
        <v>0.34384999999999999</v>
      </c>
      <c r="V142" s="161">
        <f>ROUND(E142*U142,2)</f>
        <v>13.14</v>
      </c>
      <c r="W142" s="161"/>
      <c r="X142" s="161" t="s">
        <v>113</v>
      </c>
      <c r="Y142" s="161" t="s">
        <v>114</v>
      </c>
      <c r="Z142" s="150"/>
      <c r="AA142" s="150"/>
      <c r="AB142" s="150"/>
      <c r="AC142" s="150"/>
      <c r="AD142" s="150"/>
      <c r="AE142" s="150"/>
      <c r="AF142" s="150"/>
      <c r="AG142" s="150" t="s">
        <v>115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2" x14ac:dyDescent="0.2">
      <c r="A143" s="157"/>
      <c r="B143" s="158"/>
      <c r="C143" s="195" t="s">
        <v>282</v>
      </c>
      <c r="D143" s="163"/>
      <c r="E143" s="164">
        <v>38.200000000000003</v>
      </c>
      <c r="F143" s="161"/>
      <c r="G143" s="161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61"/>
      <c r="Z143" s="150"/>
      <c r="AA143" s="150"/>
      <c r="AB143" s="150"/>
      <c r="AC143" s="150"/>
      <c r="AD143" s="150"/>
      <c r="AE143" s="150"/>
      <c r="AF143" s="150"/>
      <c r="AG143" s="150" t="s">
        <v>117</v>
      </c>
      <c r="AH143" s="150">
        <v>5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9">
        <v>44</v>
      </c>
      <c r="B144" s="180" t="s">
        <v>283</v>
      </c>
      <c r="C144" s="194" t="s">
        <v>284</v>
      </c>
      <c r="D144" s="181" t="s">
        <v>110</v>
      </c>
      <c r="E144" s="182">
        <v>38.200000000000003</v>
      </c>
      <c r="F144" s="183"/>
      <c r="G144" s="184">
        <f>ROUND(E144*F144,2)</f>
        <v>0</v>
      </c>
      <c r="H144" s="162"/>
      <c r="I144" s="161">
        <f>ROUND(E144*H144,2)</f>
        <v>0</v>
      </c>
      <c r="J144" s="162"/>
      <c r="K144" s="161">
        <f>ROUND(E144*J144,2)</f>
        <v>0</v>
      </c>
      <c r="L144" s="161">
        <v>21</v>
      </c>
      <c r="M144" s="161">
        <f>G144*(1+L144/100)</f>
        <v>0</v>
      </c>
      <c r="N144" s="160">
        <v>1.1900000000000001E-3</v>
      </c>
      <c r="O144" s="160">
        <f>ROUND(E144*N144,2)</f>
        <v>0.05</v>
      </c>
      <c r="P144" s="160">
        <v>0</v>
      </c>
      <c r="Q144" s="160">
        <f>ROUND(E144*P144,2)</f>
        <v>0</v>
      </c>
      <c r="R144" s="161"/>
      <c r="S144" s="161" t="s">
        <v>111</v>
      </c>
      <c r="T144" s="161" t="s">
        <v>111</v>
      </c>
      <c r="U144" s="161">
        <v>0.11385000000000001</v>
      </c>
      <c r="V144" s="161">
        <f>ROUND(E144*U144,2)</f>
        <v>4.3499999999999996</v>
      </c>
      <c r="W144" s="161"/>
      <c r="X144" s="161" t="s">
        <v>113</v>
      </c>
      <c r="Y144" s="161" t="s">
        <v>114</v>
      </c>
      <c r="Z144" s="150"/>
      <c r="AA144" s="150"/>
      <c r="AB144" s="150"/>
      <c r="AC144" s="150"/>
      <c r="AD144" s="150"/>
      <c r="AE144" s="150"/>
      <c r="AF144" s="150"/>
      <c r="AG144" s="150" t="s">
        <v>115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2" x14ac:dyDescent="0.2">
      <c r="A145" s="157"/>
      <c r="B145" s="158"/>
      <c r="C145" s="259" t="s">
        <v>285</v>
      </c>
      <c r="D145" s="260"/>
      <c r="E145" s="260"/>
      <c r="F145" s="260"/>
      <c r="G145" s="260"/>
      <c r="H145" s="161"/>
      <c r="I145" s="161"/>
      <c r="J145" s="161"/>
      <c r="K145" s="161"/>
      <c r="L145" s="161"/>
      <c r="M145" s="161"/>
      <c r="N145" s="160"/>
      <c r="O145" s="160"/>
      <c r="P145" s="160"/>
      <c r="Q145" s="160"/>
      <c r="R145" s="161"/>
      <c r="S145" s="161"/>
      <c r="T145" s="161"/>
      <c r="U145" s="161"/>
      <c r="V145" s="161"/>
      <c r="W145" s="161"/>
      <c r="X145" s="161"/>
      <c r="Y145" s="161"/>
      <c r="Z145" s="150"/>
      <c r="AA145" s="150"/>
      <c r="AB145" s="150"/>
      <c r="AC145" s="150"/>
      <c r="AD145" s="150"/>
      <c r="AE145" s="150"/>
      <c r="AF145" s="150"/>
      <c r="AG145" s="150" t="s">
        <v>133</v>
      </c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2" x14ac:dyDescent="0.2">
      <c r="A146" s="157"/>
      <c r="B146" s="158"/>
      <c r="C146" s="195" t="s">
        <v>279</v>
      </c>
      <c r="D146" s="163"/>
      <c r="E146" s="164">
        <v>38.200000000000003</v>
      </c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61"/>
      <c r="Z146" s="150"/>
      <c r="AA146" s="150"/>
      <c r="AB146" s="150"/>
      <c r="AC146" s="150"/>
      <c r="AD146" s="150"/>
      <c r="AE146" s="150"/>
      <c r="AF146" s="150"/>
      <c r="AG146" s="150" t="s">
        <v>117</v>
      </c>
      <c r="AH146" s="150">
        <v>0</v>
      </c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9">
        <v>45</v>
      </c>
      <c r="B147" s="180" t="s">
        <v>286</v>
      </c>
      <c r="C147" s="194" t="s">
        <v>287</v>
      </c>
      <c r="D147" s="181" t="s">
        <v>110</v>
      </c>
      <c r="E147" s="182">
        <v>52</v>
      </c>
      <c r="F147" s="183"/>
      <c r="G147" s="184">
        <f>ROUND(E147*F147,2)</f>
        <v>0</v>
      </c>
      <c r="H147" s="162"/>
      <c r="I147" s="161">
        <f>ROUND(E147*H147,2)</f>
        <v>0</v>
      </c>
      <c r="J147" s="162"/>
      <c r="K147" s="161">
        <f>ROUND(E147*J147,2)</f>
        <v>0</v>
      </c>
      <c r="L147" s="161">
        <v>21</v>
      </c>
      <c r="M147" s="161">
        <f>G147*(1+L147/100)</f>
        <v>0</v>
      </c>
      <c r="N147" s="160">
        <v>2.5100000000000001E-3</v>
      </c>
      <c r="O147" s="160">
        <f>ROUND(E147*N147,2)</f>
        <v>0.13</v>
      </c>
      <c r="P147" s="160">
        <v>0</v>
      </c>
      <c r="Q147" s="160">
        <f>ROUND(E147*P147,2)</f>
        <v>0</v>
      </c>
      <c r="R147" s="161"/>
      <c r="S147" s="161" t="s">
        <v>271</v>
      </c>
      <c r="T147" s="161" t="s">
        <v>112</v>
      </c>
      <c r="U147" s="161">
        <v>0.28749999999999998</v>
      </c>
      <c r="V147" s="161">
        <f>ROUND(E147*U147,2)</f>
        <v>14.95</v>
      </c>
      <c r="W147" s="161"/>
      <c r="X147" s="161" t="s">
        <v>113</v>
      </c>
      <c r="Y147" s="161" t="s">
        <v>114</v>
      </c>
      <c r="Z147" s="150"/>
      <c r="AA147" s="150"/>
      <c r="AB147" s="150"/>
      <c r="AC147" s="150"/>
      <c r="AD147" s="150"/>
      <c r="AE147" s="150"/>
      <c r="AF147" s="150"/>
      <c r="AG147" s="150" t="s">
        <v>115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ht="22.5" outlineLevel="2" x14ac:dyDescent="0.2">
      <c r="A148" s="157"/>
      <c r="B148" s="158"/>
      <c r="C148" s="195" t="s">
        <v>288</v>
      </c>
      <c r="D148" s="163"/>
      <c r="E148" s="164">
        <v>52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61"/>
      <c r="Z148" s="150"/>
      <c r="AA148" s="150"/>
      <c r="AB148" s="150"/>
      <c r="AC148" s="150"/>
      <c r="AD148" s="150"/>
      <c r="AE148" s="150"/>
      <c r="AF148" s="150"/>
      <c r="AG148" s="150" t="s">
        <v>117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9">
        <v>46</v>
      </c>
      <c r="B149" s="180" t="s">
        <v>289</v>
      </c>
      <c r="C149" s="194" t="s">
        <v>290</v>
      </c>
      <c r="D149" s="181" t="s">
        <v>110</v>
      </c>
      <c r="E149" s="182">
        <v>55.2</v>
      </c>
      <c r="F149" s="183"/>
      <c r="G149" s="184">
        <f>ROUND(E149*F149,2)</f>
        <v>0</v>
      </c>
      <c r="H149" s="162"/>
      <c r="I149" s="161">
        <f>ROUND(E149*H149,2)</f>
        <v>0</v>
      </c>
      <c r="J149" s="162"/>
      <c r="K149" s="161">
        <f>ROUND(E149*J149,2)</f>
        <v>0</v>
      </c>
      <c r="L149" s="161">
        <v>21</v>
      </c>
      <c r="M149" s="161">
        <f>G149*(1+L149/100)</f>
        <v>0</v>
      </c>
      <c r="N149" s="160">
        <v>0</v>
      </c>
      <c r="O149" s="160">
        <f>ROUND(E149*N149,2)</f>
        <v>0</v>
      </c>
      <c r="P149" s="160">
        <v>3.7699999999999999E-3</v>
      </c>
      <c r="Q149" s="160">
        <f>ROUND(E149*P149,2)</f>
        <v>0.21</v>
      </c>
      <c r="R149" s="161"/>
      <c r="S149" s="161" t="s">
        <v>271</v>
      </c>
      <c r="T149" s="161" t="s">
        <v>111</v>
      </c>
      <c r="U149" s="161">
        <v>7.2450000000000001E-2</v>
      </c>
      <c r="V149" s="161">
        <f>ROUND(E149*U149,2)</f>
        <v>4</v>
      </c>
      <c r="W149" s="161"/>
      <c r="X149" s="161" t="s">
        <v>113</v>
      </c>
      <c r="Y149" s="161" t="s">
        <v>114</v>
      </c>
      <c r="Z149" s="150"/>
      <c r="AA149" s="150"/>
      <c r="AB149" s="150"/>
      <c r="AC149" s="150"/>
      <c r="AD149" s="150"/>
      <c r="AE149" s="150"/>
      <c r="AF149" s="150"/>
      <c r="AG149" s="150" t="s">
        <v>115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2" x14ac:dyDescent="0.2">
      <c r="A150" s="157"/>
      <c r="B150" s="158"/>
      <c r="C150" s="195" t="s">
        <v>291</v>
      </c>
      <c r="D150" s="163"/>
      <c r="E150" s="164">
        <v>18.7</v>
      </c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61"/>
      <c r="Z150" s="150"/>
      <c r="AA150" s="150"/>
      <c r="AB150" s="150"/>
      <c r="AC150" s="150"/>
      <c r="AD150" s="150"/>
      <c r="AE150" s="150"/>
      <c r="AF150" s="150"/>
      <c r="AG150" s="150" t="s">
        <v>117</v>
      </c>
      <c r="AH150" s="150">
        <v>0</v>
      </c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ht="22.5" outlineLevel="3" x14ac:dyDescent="0.2">
      <c r="A151" s="157"/>
      <c r="B151" s="158"/>
      <c r="C151" s="195" t="s">
        <v>292</v>
      </c>
      <c r="D151" s="163"/>
      <c r="E151" s="164">
        <v>36.5</v>
      </c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61"/>
      <c r="Z151" s="150"/>
      <c r="AA151" s="150"/>
      <c r="AB151" s="150"/>
      <c r="AC151" s="150"/>
      <c r="AD151" s="150"/>
      <c r="AE151" s="150"/>
      <c r="AF151" s="150"/>
      <c r="AG151" s="150" t="s">
        <v>117</v>
      </c>
      <c r="AH151" s="150">
        <v>0</v>
      </c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ht="22.5" outlineLevel="1" x14ac:dyDescent="0.2">
      <c r="A152" s="179">
        <v>47</v>
      </c>
      <c r="B152" s="180" t="s">
        <v>293</v>
      </c>
      <c r="C152" s="194" t="s">
        <v>294</v>
      </c>
      <c r="D152" s="181" t="s">
        <v>110</v>
      </c>
      <c r="E152" s="182">
        <v>55.2</v>
      </c>
      <c r="F152" s="183"/>
      <c r="G152" s="184">
        <f>ROUND(E152*F152,2)</f>
        <v>0</v>
      </c>
      <c r="H152" s="162"/>
      <c r="I152" s="161">
        <f>ROUND(E152*H152,2)</f>
        <v>0</v>
      </c>
      <c r="J152" s="162"/>
      <c r="K152" s="161">
        <f>ROUND(E152*J152,2)</f>
        <v>0</v>
      </c>
      <c r="L152" s="161">
        <v>21</v>
      </c>
      <c r="M152" s="161">
        <f>G152*(1+L152/100)</f>
        <v>0</v>
      </c>
      <c r="N152" s="160">
        <v>6.3400000000000001E-3</v>
      </c>
      <c r="O152" s="160">
        <f>ROUND(E152*N152,2)</f>
        <v>0.35</v>
      </c>
      <c r="P152" s="160">
        <v>0</v>
      </c>
      <c r="Q152" s="160">
        <f>ROUND(E152*P152,2)</f>
        <v>0</v>
      </c>
      <c r="R152" s="161"/>
      <c r="S152" s="161" t="s">
        <v>111</v>
      </c>
      <c r="T152" s="161" t="s">
        <v>112</v>
      </c>
      <c r="U152" s="161">
        <v>0.44505</v>
      </c>
      <c r="V152" s="161">
        <f>ROUND(E152*U152,2)</f>
        <v>24.57</v>
      </c>
      <c r="W152" s="161"/>
      <c r="X152" s="161" t="s">
        <v>113</v>
      </c>
      <c r="Y152" s="161" t="s">
        <v>114</v>
      </c>
      <c r="Z152" s="150"/>
      <c r="AA152" s="150"/>
      <c r="AB152" s="150"/>
      <c r="AC152" s="150"/>
      <c r="AD152" s="150"/>
      <c r="AE152" s="150"/>
      <c r="AF152" s="150"/>
      <c r="AG152" s="150" t="s">
        <v>115</v>
      </c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2" x14ac:dyDescent="0.2">
      <c r="A153" s="157"/>
      <c r="B153" s="158"/>
      <c r="C153" s="195" t="s">
        <v>295</v>
      </c>
      <c r="D153" s="163"/>
      <c r="E153" s="164">
        <v>55.2</v>
      </c>
      <c r="F153" s="161"/>
      <c r="G153" s="161"/>
      <c r="H153" s="161"/>
      <c r="I153" s="161"/>
      <c r="J153" s="161"/>
      <c r="K153" s="161"/>
      <c r="L153" s="161"/>
      <c r="M153" s="161"/>
      <c r="N153" s="160"/>
      <c r="O153" s="160"/>
      <c r="P153" s="160"/>
      <c r="Q153" s="160"/>
      <c r="R153" s="161"/>
      <c r="S153" s="161"/>
      <c r="T153" s="161"/>
      <c r="U153" s="161"/>
      <c r="V153" s="161"/>
      <c r="W153" s="161"/>
      <c r="X153" s="161"/>
      <c r="Y153" s="161"/>
      <c r="Z153" s="150"/>
      <c r="AA153" s="150"/>
      <c r="AB153" s="150"/>
      <c r="AC153" s="150"/>
      <c r="AD153" s="150"/>
      <c r="AE153" s="150"/>
      <c r="AF153" s="150"/>
      <c r="AG153" s="150" t="s">
        <v>117</v>
      </c>
      <c r="AH153" s="150">
        <v>5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79">
        <v>48</v>
      </c>
      <c r="B154" s="180" t="s">
        <v>296</v>
      </c>
      <c r="C154" s="194" t="s">
        <v>297</v>
      </c>
      <c r="D154" s="181" t="s">
        <v>110</v>
      </c>
      <c r="E154" s="182">
        <v>7</v>
      </c>
      <c r="F154" s="183"/>
      <c r="G154" s="184">
        <f>ROUND(E154*F154,2)</f>
        <v>0</v>
      </c>
      <c r="H154" s="162"/>
      <c r="I154" s="161">
        <f>ROUND(E154*H154,2)</f>
        <v>0</v>
      </c>
      <c r="J154" s="162"/>
      <c r="K154" s="161">
        <f>ROUND(E154*J154,2)</f>
        <v>0</v>
      </c>
      <c r="L154" s="161">
        <v>21</v>
      </c>
      <c r="M154" s="161">
        <f>G154*(1+L154/100)</f>
        <v>0</v>
      </c>
      <c r="N154" s="160">
        <v>0</v>
      </c>
      <c r="O154" s="160">
        <f>ROUND(E154*N154,2)</f>
        <v>0</v>
      </c>
      <c r="P154" s="160">
        <v>3.3600000000000001E-3</v>
      </c>
      <c r="Q154" s="160">
        <f>ROUND(E154*P154,2)</f>
        <v>0.02</v>
      </c>
      <c r="R154" s="161"/>
      <c r="S154" s="161" t="s">
        <v>111</v>
      </c>
      <c r="T154" s="161" t="s">
        <v>111</v>
      </c>
      <c r="U154" s="161">
        <v>7.9350000000000004E-2</v>
      </c>
      <c r="V154" s="161">
        <f>ROUND(E154*U154,2)</f>
        <v>0.56000000000000005</v>
      </c>
      <c r="W154" s="161"/>
      <c r="X154" s="161" t="s">
        <v>113</v>
      </c>
      <c r="Y154" s="161" t="s">
        <v>114</v>
      </c>
      <c r="Z154" s="150"/>
      <c r="AA154" s="150"/>
      <c r="AB154" s="150"/>
      <c r="AC154" s="150"/>
      <c r="AD154" s="150"/>
      <c r="AE154" s="150"/>
      <c r="AF154" s="150"/>
      <c r="AG154" s="150" t="s">
        <v>115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2" x14ac:dyDescent="0.2">
      <c r="A155" s="157"/>
      <c r="B155" s="158"/>
      <c r="C155" s="195" t="s">
        <v>298</v>
      </c>
      <c r="D155" s="163"/>
      <c r="E155" s="164">
        <v>7</v>
      </c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61"/>
      <c r="Z155" s="150"/>
      <c r="AA155" s="150"/>
      <c r="AB155" s="150"/>
      <c r="AC155" s="150"/>
      <c r="AD155" s="150"/>
      <c r="AE155" s="150"/>
      <c r="AF155" s="150"/>
      <c r="AG155" s="150" t="s">
        <v>117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9">
        <v>49</v>
      </c>
      <c r="B156" s="180" t="s">
        <v>299</v>
      </c>
      <c r="C156" s="194" t="s">
        <v>300</v>
      </c>
      <c r="D156" s="181" t="s">
        <v>110</v>
      </c>
      <c r="E156" s="182">
        <v>7</v>
      </c>
      <c r="F156" s="183"/>
      <c r="G156" s="184">
        <f>ROUND(E156*F156,2)</f>
        <v>0</v>
      </c>
      <c r="H156" s="162"/>
      <c r="I156" s="161">
        <f>ROUND(E156*H156,2)</f>
        <v>0</v>
      </c>
      <c r="J156" s="162"/>
      <c r="K156" s="161">
        <f>ROUND(E156*J156,2)</f>
        <v>0</v>
      </c>
      <c r="L156" s="161">
        <v>21</v>
      </c>
      <c r="M156" s="161">
        <f>G156*(1+L156/100)</f>
        <v>0</v>
      </c>
      <c r="N156" s="160">
        <v>3.2799999999999999E-3</v>
      </c>
      <c r="O156" s="160">
        <f>ROUND(E156*N156,2)</f>
        <v>0.02</v>
      </c>
      <c r="P156" s="160">
        <v>0</v>
      </c>
      <c r="Q156" s="160">
        <f>ROUND(E156*P156,2)</f>
        <v>0</v>
      </c>
      <c r="R156" s="161"/>
      <c r="S156" s="161" t="s">
        <v>111</v>
      </c>
      <c r="T156" s="161" t="s">
        <v>111</v>
      </c>
      <c r="U156" s="161">
        <v>0.56452999999999998</v>
      </c>
      <c r="V156" s="161">
        <f>ROUND(E156*U156,2)</f>
        <v>3.95</v>
      </c>
      <c r="W156" s="161"/>
      <c r="X156" s="161" t="s">
        <v>113</v>
      </c>
      <c r="Y156" s="161" t="s">
        <v>114</v>
      </c>
      <c r="Z156" s="150"/>
      <c r="AA156" s="150"/>
      <c r="AB156" s="150"/>
      <c r="AC156" s="150"/>
      <c r="AD156" s="150"/>
      <c r="AE156" s="150"/>
      <c r="AF156" s="150"/>
      <c r="AG156" s="150" t="s">
        <v>115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2" x14ac:dyDescent="0.2">
      <c r="A157" s="157"/>
      <c r="B157" s="158"/>
      <c r="C157" s="195" t="s">
        <v>301</v>
      </c>
      <c r="D157" s="163"/>
      <c r="E157" s="164">
        <v>7</v>
      </c>
      <c r="F157" s="161"/>
      <c r="G157" s="161"/>
      <c r="H157" s="161"/>
      <c r="I157" s="161"/>
      <c r="J157" s="161"/>
      <c r="K157" s="161"/>
      <c r="L157" s="161"/>
      <c r="M157" s="161"/>
      <c r="N157" s="160"/>
      <c r="O157" s="160"/>
      <c r="P157" s="160"/>
      <c r="Q157" s="160"/>
      <c r="R157" s="161"/>
      <c r="S157" s="161"/>
      <c r="T157" s="161"/>
      <c r="U157" s="161"/>
      <c r="V157" s="161"/>
      <c r="W157" s="161"/>
      <c r="X157" s="161"/>
      <c r="Y157" s="161"/>
      <c r="Z157" s="150"/>
      <c r="AA157" s="150"/>
      <c r="AB157" s="150"/>
      <c r="AC157" s="150"/>
      <c r="AD157" s="150"/>
      <c r="AE157" s="150"/>
      <c r="AF157" s="150"/>
      <c r="AG157" s="150" t="s">
        <v>117</v>
      </c>
      <c r="AH157" s="150">
        <v>5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79">
        <v>50</v>
      </c>
      <c r="B158" s="180" t="s">
        <v>302</v>
      </c>
      <c r="C158" s="194" t="s">
        <v>303</v>
      </c>
      <c r="D158" s="181" t="s">
        <v>179</v>
      </c>
      <c r="E158" s="182">
        <v>1</v>
      </c>
      <c r="F158" s="183"/>
      <c r="G158" s="184">
        <f>ROUND(E158*F158,2)</f>
        <v>0</v>
      </c>
      <c r="H158" s="162"/>
      <c r="I158" s="161">
        <f>ROUND(E158*H158,2)</f>
        <v>0</v>
      </c>
      <c r="J158" s="162"/>
      <c r="K158" s="161">
        <f>ROUND(E158*J158,2)</f>
        <v>0</v>
      </c>
      <c r="L158" s="161">
        <v>21</v>
      </c>
      <c r="M158" s="161">
        <f>G158*(1+L158/100)</f>
        <v>0</v>
      </c>
      <c r="N158" s="160">
        <v>0</v>
      </c>
      <c r="O158" s="160">
        <f>ROUND(E158*N158,2)</f>
        <v>0</v>
      </c>
      <c r="P158" s="160">
        <v>1.15E-3</v>
      </c>
      <c r="Q158" s="160">
        <f>ROUND(E158*P158,2)</f>
        <v>0</v>
      </c>
      <c r="R158" s="161"/>
      <c r="S158" s="161" t="s">
        <v>111</v>
      </c>
      <c r="T158" s="161" t="s">
        <v>111</v>
      </c>
      <c r="U158" s="161">
        <v>0.115</v>
      </c>
      <c r="V158" s="161">
        <f>ROUND(E158*U158,2)</f>
        <v>0.12</v>
      </c>
      <c r="W158" s="161"/>
      <c r="X158" s="161" t="s">
        <v>113</v>
      </c>
      <c r="Y158" s="161" t="s">
        <v>114</v>
      </c>
      <c r="Z158" s="150"/>
      <c r="AA158" s="150"/>
      <c r="AB158" s="150"/>
      <c r="AC158" s="150"/>
      <c r="AD158" s="150"/>
      <c r="AE158" s="150"/>
      <c r="AF158" s="150"/>
      <c r="AG158" s="150" t="s">
        <v>115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2" x14ac:dyDescent="0.2">
      <c r="A159" s="157"/>
      <c r="B159" s="158"/>
      <c r="C159" s="195" t="s">
        <v>304</v>
      </c>
      <c r="D159" s="163"/>
      <c r="E159" s="164">
        <v>1</v>
      </c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61"/>
      <c r="Z159" s="150"/>
      <c r="AA159" s="150"/>
      <c r="AB159" s="150"/>
      <c r="AC159" s="150"/>
      <c r="AD159" s="150"/>
      <c r="AE159" s="150"/>
      <c r="AF159" s="150"/>
      <c r="AG159" s="150" t="s">
        <v>117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79">
        <v>51</v>
      </c>
      <c r="B160" s="180" t="s">
        <v>305</v>
      </c>
      <c r="C160" s="194" t="s">
        <v>306</v>
      </c>
      <c r="D160" s="181" t="s">
        <v>179</v>
      </c>
      <c r="E160" s="182">
        <v>1</v>
      </c>
      <c r="F160" s="183"/>
      <c r="G160" s="184">
        <f>ROUND(E160*F160,2)</f>
        <v>0</v>
      </c>
      <c r="H160" s="162"/>
      <c r="I160" s="161">
        <f>ROUND(E160*H160,2)</f>
        <v>0</v>
      </c>
      <c r="J160" s="162"/>
      <c r="K160" s="161">
        <f>ROUND(E160*J160,2)</f>
        <v>0</v>
      </c>
      <c r="L160" s="161">
        <v>21</v>
      </c>
      <c r="M160" s="161">
        <f>G160*(1+L160/100)</f>
        <v>0</v>
      </c>
      <c r="N160" s="160">
        <v>5.0400000000000002E-3</v>
      </c>
      <c r="O160" s="160">
        <f>ROUND(E160*N160,2)</f>
        <v>0.01</v>
      </c>
      <c r="P160" s="160">
        <v>0</v>
      </c>
      <c r="Q160" s="160">
        <f>ROUND(E160*P160,2)</f>
        <v>0</v>
      </c>
      <c r="R160" s="161"/>
      <c r="S160" s="161" t="s">
        <v>111</v>
      </c>
      <c r="T160" s="161" t="s">
        <v>111</v>
      </c>
      <c r="U160" s="161">
        <v>1.0510999999999999</v>
      </c>
      <c r="V160" s="161">
        <f>ROUND(E160*U160,2)</f>
        <v>1.05</v>
      </c>
      <c r="W160" s="161"/>
      <c r="X160" s="161" t="s">
        <v>113</v>
      </c>
      <c r="Y160" s="161" t="s">
        <v>114</v>
      </c>
      <c r="Z160" s="150"/>
      <c r="AA160" s="150"/>
      <c r="AB160" s="150"/>
      <c r="AC160" s="150"/>
      <c r="AD160" s="150"/>
      <c r="AE160" s="150"/>
      <c r="AF160" s="150"/>
      <c r="AG160" s="150" t="s">
        <v>115</v>
      </c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2" x14ac:dyDescent="0.2">
      <c r="A161" s="157"/>
      <c r="B161" s="158"/>
      <c r="C161" s="195" t="s">
        <v>304</v>
      </c>
      <c r="D161" s="163"/>
      <c r="E161" s="164">
        <v>1</v>
      </c>
      <c r="F161" s="161"/>
      <c r="G161" s="161"/>
      <c r="H161" s="161"/>
      <c r="I161" s="161"/>
      <c r="J161" s="161"/>
      <c r="K161" s="161"/>
      <c r="L161" s="161"/>
      <c r="M161" s="161"/>
      <c r="N161" s="160"/>
      <c r="O161" s="160"/>
      <c r="P161" s="160"/>
      <c r="Q161" s="160"/>
      <c r="R161" s="161"/>
      <c r="S161" s="161"/>
      <c r="T161" s="161"/>
      <c r="U161" s="161"/>
      <c r="V161" s="161"/>
      <c r="W161" s="161"/>
      <c r="X161" s="161"/>
      <c r="Y161" s="161"/>
      <c r="Z161" s="150"/>
      <c r="AA161" s="150"/>
      <c r="AB161" s="150"/>
      <c r="AC161" s="150"/>
      <c r="AD161" s="150"/>
      <c r="AE161" s="150"/>
      <c r="AF161" s="150"/>
      <c r="AG161" s="150" t="s">
        <v>117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ht="22.5" outlineLevel="1" x14ac:dyDescent="0.2">
      <c r="A162" s="179">
        <v>52</v>
      </c>
      <c r="B162" s="180" t="s">
        <v>307</v>
      </c>
      <c r="C162" s="194" t="s">
        <v>308</v>
      </c>
      <c r="D162" s="181" t="s">
        <v>179</v>
      </c>
      <c r="E162" s="182">
        <v>28</v>
      </c>
      <c r="F162" s="183"/>
      <c r="G162" s="184">
        <f>ROUND(E162*F162,2)</f>
        <v>0</v>
      </c>
      <c r="H162" s="162"/>
      <c r="I162" s="161">
        <f>ROUND(E162*H162,2)</f>
        <v>0</v>
      </c>
      <c r="J162" s="162"/>
      <c r="K162" s="161">
        <f>ROUND(E162*J162,2)</f>
        <v>0</v>
      </c>
      <c r="L162" s="161">
        <v>21</v>
      </c>
      <c r="M162" s="161">
        <f>G162*(1+L162/100)</f>
        <v>0</v>
      </c>
      <c r="N162" s="160">
        <v>2.0080000000000001E-2</v>
      </c>
      <c r="O162" s="160">
        <f>ROUND(E162*N162,2)</f>
        <v>0.56000000000000005</v>
      </c>
      <c r="P162" s="160">
        <v>0</v>
      </c>
      <c r="Q162" s="160">
        <f>ROUND(E162*P162,2)</f>
        <v>0</v>
      </c>
      <c r="R162" s="161"/>
      <c r="S162" s="161" t="s">
        <v>111</v>
      </c>
      <c r="T162" s="161" t="s">
        <v>111</v>
      </c>
      <c r="U162" s="161">
        <v>3.4822000000000002</v>
      </c>
      <c r="V162" s="161">
        <f>ROUND(E162*U162,2)</f>
        <v>97.5</v>
      </c>
      <c r="W162" s="161"/>
      <c r="X162" s="161" t="s">
        <v>113</v>
      </c>
      <c r="Y162" s="161" t="s">
        <v>114</v>
      </c>
      <c r="Z162" s="150"/>
      <c r="AA162" s="150"/>
      <c r="AB162" s="150"/>
      <c r="AC162" s="150"/>
      <c r="AD162" s="150"/>
      <c r="AE162" s="150"/>
      <c r="AF162" s="150"/>
      <c r="AG162" s="150" t="s">
        <v>115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2" x14ac:dyDescent="0.2">
      <c r="A163" s="157"/>
      <c r="B163" s="158"/>
      <c r="C163" s="195" t="s">
        <v>309</v>
      </c>
      <c r="D163" s="163"/>
      <c r="E163" s="164">
        <v>14</v>
      </c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61"/>
      <c r="Z163" s="150"/>
      <c r="AA163" s="150"/>
      <c r="AB163" s="150"/>
      <c r="AC163" s="150"/>
      <c r="AD163" s="150"/>
      <c r="AE163" s="150"/>
      <c r="AF163" s="150"/>
      <c r="AG163" s="150" t="s">
        <v>117</v>
      </c>
      <c r="AH163" s="150">
        <v>0</v>
      </c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3" x14ac:dyDescent="0.2">
      <c r="A164" s="157"/>
      <c r="B164" s="158"/>
      <c r="C164" s="195" t="s">
        <v>310</v>
      </c>
      <c r="D164" s="163"/>
      <c r="E164" s="164">
        <v>1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61"/>
      <c r="Z164" s="150"/>
      <c r="AA164" s="150"/>
      <c r="AB164" s="150"/>
      <c r="AC164" s="150"/>
      <c r="AD164" s="150"/>
      <c r="AE164" s="150"/>
      <c r="AF164" s="150"/>
      <c r="AG164" s="150" t="s">
        <v>117</v>
      </c>
      <c r="AH164" s="150">
        <v>0</v>
      </c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3" x14ac:dyDescent="0.2">
      <c r="A165" s="157"/>
      <c r="B165" s="158"/>
      <c r="C165" s="195" t="s">
        <v>311</v>
      </c>
      <c r="D165" s="163"/>
      <c r="E165" s="164">
        <v>12</v>
      </c>
      <c r="F165" s="161"/>
      <c r="G165" s="161"/>
      <c r="H165" s="161"/>
      <c r="I165" s="161"/>
      <c r="J165" s="161"/>
      <c r="K165" s="161"/>
      <c r="L165" s="161"/>
      <c r="M165" s="161"/>
      <c r="N165" s="160"/>
      <c r="O165" s="160"/>
      <c r="P165" s="160"/>
      <c r="Q165" s="160"/>
      <c r="R165" s="161"/>
      <c r="S165" s="161"/>
      <c r="T165" s="161"/>
      <c r="U165" s="161"/>
      <c r="V165" s="161"/>
      <c r="W165" s="161"/>
      <c r="X165" s="161"/>
      <c r="Y165" s="161"/>
      <c r="Z165" s="150"/>
      <c r="AA165" s="150"/>
      <c r="AB165" s="150"/>
      <c r="AC165" s="150"/>
      <c r="AD165" s="150"/>
      <c r="AE165" s="150"/>
      <c r="AF165" s="150"/>
      <c r="AG165" s="150" t="s">
        <v>117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3" x14ac:dyDescent="0.2">
      <c r="A166" s="157"/>
      <c r="B166" s="158"/>
      <c r="C166" s="195" t="s">
        <v>304</v>
      </c>
      <c r="D166" s="163"/>
      <c r="E166" s="164">
        <v>1</v>
      </c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61"/>
      <c r="Z166" s="150"/>
      <c r="AA166" s="150"/>
      <c r="AB166" s="150"/>
      <c r="AC166" s="150"/>
      <c r="AD166" s="150"/>
      <c r="AE166" s="150"/>
      <c r="AF166" s="150"/>
      <c r="AG166" s="150" t="s">
        <v>117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7">
        <v>53</v>
      </c>
      <c r="B167" s="158" t="s">
        <v>312</v>
      </c>
      <c r="C167" s="199" t="s">
        <v>313</v>
      </c>
      <c r="D167" s="159" t="s">
        <v>0</v>
      </c>
      <c r="E167" s="191"/>
      <c r="F167" s="162"/>
      <c r="G167" s="161">
        <f>ROUND(E167*F167,2)</f>
        <v>0</v>
      </c>
      <c r="H167" s="162"/>
      <c r="I167" s="161">
        <f>ROUND(E167*H167,2)</f>
        <v>0</v>
      </c>
      <c r="J167" s="162"/>
      <c r="K167" s="161">
        <f>ROUND(E167*J167,2)</f>
        <v>0</v>
      </c>
      <c r="L167" s="161">
        <v>21</v>
      </c>
      <c r="M167" s="161">
        <f>G167*(1+L167/100)</f>
        <v>0</v>
      </c>
      <c r="N167" s="160">
        <v>0</v>
      </c>
      <c r="O167" s="160">
        <f>ROUND(E167*N167,2)</f>
        <v>0</v>
      </c>
      <c r="P167" s="160">
        <v>0</v>
      </c>
      <c r="Q167" s="160">
        <f>ROUND(E167*P167,2)</f>
        <v>0</v>
      </c>
      <c r="R167" s="161"/>
      <c r="S167" s="161" t="s">
        <v>111</v>
      </c>
      <c r="T167" s="161" t="s">
        <v>111</v>
      </c>
      <c r="U167" s="161">
        <v>0</v>
      </c>
      <c r="V167" s="161">
        <f>ROUND(E167*U167,2)</f>
        <v>0</v>
      </c>
      <c r="W167" s="161"/>
      <c r="X167" s="161" t="s">
        <v>267</v>
      </c>
      <c r="Y167" s="161" t="s">
        <v>114</v>
      </c>
      <c r="Z167" s="150"/>
      <c r="AA167" s="150"/>
      <c r="AB167" s="150"/>
      <c r="AC167" s="150"/>
      <c r="AD167" s="150"/>
      <c r="AE167" s="150"/>
      <c r="AF167" s="150"/>
      <c r="AG167" s="150" t="s">
        <v>268</v>
      </c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x14ac:dyDescent="0.2">
      <c r="A168" s="169" t="s">
        <v>106</v>
      </c>
      <c r="B168" s="170" t="s">
        <v>71</v>
      </c>
      <c r="C168" s="193" t="s">
        <v>72</v>
      </c>
      <c r="D168" s="171"/>
      <c r="E168" s="172"/>
      <c r="F168" s="173"/>
      <c r="G168" s="174">
        <f>SUMIF(AG169:AG233,"&lt;&gt;NOR",G169:G233)</f>
        <v>0</v>
      </c>
      <c r="H168" s="168"/>
      <c r="I168" s="168">
        <f>SUM(I169:I233)</f>
        <v>0</v>
      </c>
      <c r="J168" s="168"/>
      <c r="K168" s="168">
        <f>SUM(K169:K233)</f>
        <v>0</v>
      </c>
      <c r="L168" s="168"/>
      <c r="M168" s="168">
        <f>SUM(M169:M233)</f>
        <v>0</v>
      </c>
      <c r="N168" s="167"/>
      <c r="O168" s="167">
        <f>SUM(O169:O233)</f>
        <v>78.389999999999986</v>
      </c>
      <c r="P168" s="167"/>
      <c r="Q168" s="167">
        <f>SUM(Q169:Q233)</f>
        <v>55.050000000000004</v>
      </c>
      <c r="R168" s="168"/>
      <c r="S168" s="168"/>
      <c r="T168" s="168"/>
      <c r="U168" s="168"/>
      <c r="V168" s="168">
        <f>SUM(V169:V233)</f>
        <v>3549.8799999999997</v>
      </c>
      <c r="W168" s="168"/>
      <c r="X168" s="168"/>
      <c r="Y168" s="168"/>
      <c r="AG168" t="s">
        <v>107</v>
      </c>
    </row>
    <row r="169" spans="1:60" outlineLevel="1" x14ac:dyDescent="0.2">
      <c r="A169" s="179">
        <v>54</v>
      </c>
      <c r="B169" s="180" t="s">
        <v>314</v>
      </c>
      <c r="C169" s="194" t="s">
        <v>315</v>
      </c>
      <c r="D169" s="181" t="s">
        <v>131</v>
      </c>
      <c r="E169" s="182">
        <v>2186.94</v>
      </c>
      <c r="F169" s="183"/>
      <c r="G169" s="184">
        <f>ROUND(E169*F169,2)</f>
        <v>0</v>
      </c>
      <c r="H169" s="162"/>
      <c r="I169" s="161">
        <f>ROUND(E169*H169,2)</f>
        <v>0</v>
      </c>
      <c r="J169" s="162"/>
      <c r="K169" s="161">
        <f>ROUND(E169*J169,2)</f>
        <v>0</v>
      </c>
      <c r="L169" s="161">
        <v>21</v>
      </c>
      <c r="M169" s="161">
        <f>G169*(1+L169/100)</f>
        <v>0</v>
      </c>
      <c r="N169" s="160">
        <v>0</v>
      </c>
      <c r="O169" s="160">
        <f>ROUND(E169*N169,2)</f>
        <v>0</v>
      </c>
      <c r="P169" s="160">
        <v>2.5000000000000001E-2</v>
      </c>
      <c r="Q169" s="160">
        <f>ROUND(E169*P169,2)</f>
        <v>54.67</v>
      </c>
      <c r="R169" s="161"/>
      <c r="S169" s="161" t="s">
        <v>111</v>
      </c>
      <c r="T169" s="161" t="s">
        <v>111</v>
      </c>
      <c r="U169" s="161">
        <v>0.156</v>
      </c>
      <c r="V169" s="161">
        <f>ROUND(E169*U169,2)</f>
        <v>341.16</v>
      </c>
      <c r="W169" s="161"/>
      <c r="X169" s="161" t="s">
        <v>113</v>
      </c>
      <c r="Y169" s="161" t="s">
        <v>114</v>
      </c>
      <c r="Z169" s="150"/>
      <c r="AA169" s="150"/>
      <c r="AB169" s="150"/>
      <c r="AC169" s="150"/>
      <c r="AD169" s="150"/>
      <c r="AE169" s="150"/>
      <c r="AF169" s="150"/>
      <c r="AG169" s="150" t="s">
        <v>115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2" x14ac:dyDescent="0.2">
      <c r="A170" s="157"/>
      <c r="B170" s="158"/>
      <c r="C170" s="195" t="s">
        <v>215</v>
      </c>
      <c r="D170" s="163"/>
      <c r="E170" s="164"/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61"/>
      <c r="Z170" s="150"/>
      <c r="AA170" s="150"/>
      <c r="AB170" s="150"/>
      <c r="AC170" s="150"/>
      <c r="AD170" s="150"/>
      <c r="AE170" s="150"/>
      <c r="AF170" s="150"/>
      <c r="AG170" s="150" t="s">
        <v>117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ht="22.5" outlineLevel="3" x14ac:dyDescent="0.2">
      <c r="A171" s="157"/>
      <c r="B171" s="158"/>
      <c r="C171" s="195" t="s">
        <v>316</v>
      </c>
      <c r="D171" s="163"/>
      <c r="E171" s="164">
        <v>895.62</v>
      </c>
      <c r="F171" s="161"/>
      <c r="G171" s="161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61"/>
      <c r="Z171" s="150"/>
      <c r="AA171" s="150"/>
      <c r="AB171" s="150"/>
      <c r="AC171" s="150"/>
      <c r="AD171" s="150"/>
      <c r="AE171" s="150"/>
      <c r="AF171" s="150"/>
      <c r="AG171" s="150" t="s">
        <v>117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56.25" outlineLevel="3" x14ac:dyDescent="0.2">
      <c r="A172" s="157"/>
      <c r="B172" s="158"/>
      <c r="C172" s="195" t="s">
        <v>317</v>
      </c>
      <c r="D172" s="163"/>
      <c r="E172" s="164">
        <v>228.9</v>
      </c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61"/>
      <c r="Z172" s="150"/>
      <c r="AA172" s="150"/>
      <c r="AB172" s="150"/>
      <c r="AC172" s="150"/>
      <c r="AD172" s="150"/>
      <c r="AE172" s="150"/>
      <c r="AF172" s="150"/>
      <c r="AG172" s="150" t="s">
        <v>117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ht="22.5" outlineLevel="3" x14ac:dyDescent="0.2">
      <c r="A173" s="157"/>
      <c r="B173" s="158"/>
      <c r="C173" s="195" t="s">
        <v>318</v>
      </c>
      <c r="D173" s="163"/>
      <c r="E173" s="164">
        <v>963.12</v>
      </c>
      <c r="F173" s="161"/>
      <c r="G173" s="161"/>
      <c r="H173" s="161"/>
      <c r="I173" s="161"/>
      <c r="J173" s="161"/>
      <c r="K173" s="161"/>
      <c r="L173" s="161"/>
      <c r="M173" s="161"/>
      <c r="N173" s="160"/>
      <c r="O173" s="160"/>
      <c r="P173" s="160"/>
      <c r="Q173" s="160"/>
      <c r="R173" s="161"/>
      <c r="S173" s="161"/>
      <c r="T173" s="161"/>
      <c r="U173" s="161"/>
      <c r="V173" s="161"/>
      <c r="W173" s="161"/>
      <c r="X173" s="161"/>
      <c r="Y173" s="161"/>
      <c r="Z173" s="150"/>
      <c r="AA173" s="150"/>
      <c r="AB173" s="150"/>
      <c r="AC173" s="150"/>
      <c r="AD173" s="150"/>
      <c r="AE173" s="150"/>
      <c r="AF173" s="150"/>
      <c r="AG173" s="150" t="s">
        <v>117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3" x14ac:dyDescent="0.2">
      <c r="A174" s="157"/>
      <c r="B174" s="158"/>
      <c r="C174" s="195" t="s">
        <v>219</v>
      </c>
      <c r="D174" s="163"/>
      <c r="E174" s="164">
        <v>99.3</v>
      </c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61"/>
      <c r="Z174" s="150"/>
      <c r="AA174" s="150"/>
      <c r="AB174" s="150"/>
      <c r="AC174" s="150"/>
      <c r="AD174" s="150"/>
      <c r="AE174" s="150"/>
      <c r="AF174" s="150"/>
      <c r="AG174" s="150" t="s">
        <v>117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79">
        <v>55</v>
      </c>
      <c r="B175" s="180" t="s">
        <v>319</v>
      </c>
      <c r="C175" s="194" t="s">
        <v>320</v>
      </c>
      <c r="D175" s="181" t="s">
        <v>131</v>
      </c>
      <c r="E175" s="182">
        <v>2186.94</v>
      </c>
      <c r="F175" s="183"/>
      <c r="G175" s="184">
        <f>ROUND(E175*F175,2)</f>
        <v>0</v>
      </c>
      <c r="H175" s="162"/>
      <c r="I175" s="161">
        <f>ROUND(E175*H175,2)</f>
        <v>0</v>
      </c>
      <c r="J175" s="162"/>
      <c r="K175" s="161">
        <f>ROUND(E175*J175,2)</f>
        <v>0</v>
      </c>
      <c r="L175" s="161">
        <v>21</v>
      </c>
      <c r="M175" s="161">
        <f>G175*(1+L175/100)</f>
        <v>0</v>
      </c>
      <c r="N175" s="160">
        <v>0</v>
      </c>
      <c r="O175" s="160">
        <f>ROUND(E175*N175,2)</f>
        <v>0</v>
      </c>
      <c r="P175" s="160">
        <v>0</v>
      </c>
      <c r="Q175" s="160">
        <f>ROUND(E175*P175,2)</f>
        <v>0</v>
      </c>
      <c r="R175" s="161"/>
      <c r="S175" s="161" t="s">
        <v>111</v>
      </c>
      <c r="T175" s="161" t="s">
        <v>111</v>
      </c>
      <c r="U175" s="161">
        <v>8.0000000000000002E-3</v>
      </c>
      <c r="V175" s="161">
        <f>ROUND(E175*U175,2)</f>
        <v>17.5</v>
      </c>
      <c r="W175" s="161"/>
      <c r="X175" s="161" t="s">
        <v>113</v>
      </c>
      <c r="Y175" s="161" t="s">
        <v>114</v>
      </c>
      <c r="Z175" s="150"/>
      <c r="AA175" s="150"/>
      <c r="AB175" s="150"/>
      <c r="AC175" s="150"/>
      <c r="AD175" s="150"/>
      <c r="AE175" s="150"/>
      <c r="AF175" s="150"/>
      <c r="AG175" s="150" t="s">
        <v>115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2" x14ac:dyDescent="0.2">
      <c r="A176" s="157"/>
      <c r="B176" s="158"/>
      <c r="C176" s="195" t="s">
        <v>321</v>
      </c>
      <c r="D176" s="163"/>
      <c r="E176" s="164">
        <v>2186.94</v>
      </c>
      <c r="F176" s="161"/>
      <c r="G176" s="161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61"/>
      <c r="Z176" s="150"/>
      <c r="AA176" s="150"/>
      <c r="AB176" s="150"/>
      <c r="AC176" s="150"/>
      <c r="AD176" s="150"/>
      <c r="AE176" s="150"/>
      <c r="AF176" s="150"/>
      <c r="AG176" s="150" t="s">
        <v>117</v>
      </c>
      <c r="AH176" s="150">
        <v>5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ht="22.5" outlineLevel="1" x14ac:dyDescent="0.2">
      <c r="A177" s="179">
        <v>56</v>
      </c>
      <c r="B177" s="180" t="s">
        <v>322</v>
      </c>
      <c r="C177" s="194" t="s">
        <v>323</v>
      </c>
      <c r="D177" s="181" t="s">
        <v>131</v>
      </c>
      <c r="E177" s="182">
        <v>2186.94</v>
      </c>
      <c r="F177" s="183"/>
      <c r="G177" s="184">
        <f>ROUND(E177*F177,2)</f>
        <v>0</v>
      </c>
      <c r="H177" s="162"/>
      <c r="I177" s="161">
        <f>ROUND(E177*H177,2)</f>
        <v>0</v>
      </c>
      <c r="J177" s="162"/>
      <c r="K177" s="161">
        <f>ROUND(E177*J177,2)</f>
        <v>0</v>
      </c>
      <c r="L177" s="161">
        <v>21</v>
      </c>
      <c r="M177" s="161">
        <f>G177*(1+L177/100)</f>
        <v>0</v>
      </c>
      <c r="N177" s="160">
        <v>3.056E-2</v>
      </c>
      <c r="O177" s="160">
        <f>ROUND(E177*N177,2)</f>
        <v>66.83</v>
      </c>
      <c r="P177" s="160">
        <v>0</v>
      </c>
      <c r="Q177" s="160">
        <f>ROUND(E177*P177,2)</f>
        <v>0</v>
      </c>
      <c r="R177" s="161"/>
      <c r="S177" s="161" t="s">
        <v>111</v>
      </c>
      <c r="T177" s="161" t="s">
        <v>111</v>
      </c>
      <c r="U177" s="161">
        <v>0.96799999999999997</v>
      </c>
      <c r="V177" s="161">
        <f>ROUND(E177*U177,2)</f>
        <v>2116.96</v>
      </c>
      <c r="W177" s="161"/>
      <c r="X177" s="161" t="s">
        <v>113</v>
      </c>
      <c r="Y177" s="161" t="s">
        <v>114</v>
      </c>
      <c r="Z177" s="150"/>
      <c r="AA177" s="150"/>
      <c r="AB177" s="150"/>
      <c r="AC177" s="150"/>
      <c r="AD177" s="150"/>
      <c r="AE177" s="150"/>
      <c r="AF177" s="150"/>
      <c r="AG177" s="150" t="s">
        <v>115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2" x14ac:dyDescent="0.2">
      <c r="A178" s="157"/>
      <c r="B178" s="158"/>
      <c r="C178" s="195" t="s">
        <v>321</v>
      </c>
      <c r="D178" s="163"/>
      <c r="E178" s="164">
        <v>2186.94</v>
      </c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61"/>
      <c r="Z178" s="150"/>
      <c r="AA178" s="150"/>
      <c r="AB178" s="150"/>
      <c r="AC178" s="150"/>
      <c r="AD178" s="150"/>
      <c r="AE178" s="150"/>
      <c r="AF178" s="150"/>
      <c r="AG178" s="150" t="s">
        <v>117</v>
      </c>
      <c r="AH178" s="150">
        <v>5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79">
        <v>57</v>
      </c>
      <c r="B179" s="180" t="s">
        <v>324</v>
      </c>
      <c r="C179" s="194" t="s">
        <v>325</v>
      </c>
      <c r="D179" s="181" t="s">
        <v>131</v>
      </c>
      <c r="E179" s="182">
        <v>2186.94</v>
      </c>
      <c r="F179" s="183"/>
      <c r="G179" s="184">
        <f>ROUND(E179*F179,2)</f>
        <v>0</v>
      </c>
      <c r="H179" s="162"/>
      <c r="I179" s="161">
        <f>ROUND(E179*H179,2)</f>
        <v>0</v>
      </c>
      <c r="J179" s="162"/>
      <c r="K179" s="161">
        <f>ROUND(E179*J179,2)</f>
        <v>0</v>
      </c>
      <c r="L179" s="161">
        <v>21</v>
      </c>
      <c r="M179" s="161">
        <f>G179*(1+L179/100)</f>
        <v>0</v>
      </c>
      <c r="N179" s="160">
        <v>0</v>
      </c>
      <c r="O179" s="160">
        <f>ROUND(E179*N179,2)</f>
        <v>0</v>
      </c>
      <c r="P179" s="160">
        <v>0</v>
      </c>
      <c r="Q179" s="160">
        <f>ROUND(E179*P179,2)</f>
        <v>0</v>
      </c>
      <c r="R179" s="161"/>
      <c r="S179" s="161" t="s">
        <v>111</v>
      </c>
      <c r="T179" s="161" t="s">
        <v>111</v>
      </c>
      <c r="U179" s="161">
        <v>0.14000000000000001</v>
      </c>
      <c r="V179" s="161">
        <f>ROUND(E179*U179,2)</f>
        <v>306.17</v>
      </c>
      <c r="W179" s="161"/>
      <c r="X179" s="161" t="s">
        <v>113</v>
      </c>
      <c r="Y179" s="161" t="s">
        <v>114</v>
      </c>
      <c r="Z179" s="150"/>
      <c r="AA179" s="150"/>
      <c r="AB179" s="150"/>
      <c r="AC179" s="150"/>
      <c r="AD179" s="150"/>
      <c r="AE179" s="150"/>
      <c r="AF179" s="150"/>
      <c r="AG179" s="150" t="s">
        <v>115</v>
      </c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2" x14ac:dyDescent="0.2">
      <c r="A180" s="157"/>
      <c r="B180" s="158"/>
      <c r="C180" s="195" t="s">
        <v>321</v>
      </c>
      <c r="D180" s="163"/>
      <c r="E180" s="164">
        <v>2186.94</v>
      </c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61"/>
      <c r="Z180" s="150"/>
      <c r="AA180" s="150"/>
      <c r="AB180" s="150"/>
      <c r="AC180" s="150"/>
      <c r="AD180" s="150"/>
      <c r="AE180" s="150"/>
      <c r="AF180" s="150"/>
      <c r="AG180" s="150" t="s">
        <v>117</v>
      </c>
      <c r="AH180" s="150">
        <v>5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79">
        <v>58</v>
      </c>
      <c r="B181" s="180" t="s">
        <v>326</v>
      </c>
      <c r="C181" s="194" t="s">
        <v>327</v>
      </c>
      <c r="D181" s="181" t="s">
        <v>110</v>
      </c>
      <c r="E181" s="182">
        <v>638.6</v>
      </c>
      <c r="F181" s="183"/>
      <c r="G181" s="184">
        <f>ROUND(E181*F181,2)</f>
        <v>0</v>
      </c>
      <c r="H181" s="162"/>
      <c r="I181" s="161">
        <f>ROUND(E181*H181,2)</f>
        <v>0</v>
      </c>
      <c r="J181" s="162"/>
      <c r="K181" s="161">
        <f>ROUND(E181*J181,2)</f>
        <v>0</v>
      </c>
      <c r="L181" s="161">
        <v>21</v>
      </c>
      <c r="M181" s="161">
        <f>G181*(1+L181/100)</f>
        <v>0</v>
      </c>
      <c r="N181" s="160">
        <v>0</v>
      </c>
      <c r="O181" s="160">
        <f>ROUND(E181*N181,2)</f>
        <v>0</v>
      </c>
      <c r="P181" s="160">
        <v>0</v>
      </c>
      <c r="Q181" s="160">
        <f>ROUND(E181*P181,2)</f>
        <v>0</v>
      </c>
      <c r="R181" s="161"/>
      <c r="S181" s="161" t="s">
        <v>111</v>
      </c>
      <c r="T181" s="161" t="s">
        <v>111</v>
      </c>
      <c r="U181" s="161">
        <v>0.26</v>
      </c>
      <c r="V181" s="161">
        <f>ROUND(E181*U181,2)</f>
        <v>166.04</v>
      </c>
      <c r="W181" s="161"/>
      <c r="X181" s="161" t="s">
        <v>113</v>
      </c>
      <c r="Y181" s="161" t="s">
        <v>114</v>
      </c>
      <c r="Z181" s="150"/>
      <c r="AA181" s="150"/>
      <c r="AB181" s="150"/>
      <c r="AC181" s="150"/>
      <c r="AD181" s="150"/>
      <c r="AE181" s="150"/>
      <c r="AF181" s="150"/>
      <c r="AG181" s="150" t="s">
        <v>115</v>
      </c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2" x14ac:dyDescent="0.2">
      <c r="A182" s="157"/>
      <c r="B182" s="158"/>
      <c r="C182" s="195" t="s">
        <v>328</v>
      </c>
      <c r="D182" s="163"/>
      <c r="E182" s="164"/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61"/>
      <c r="Z182" s="150"/>
      <c r="AA182" s="150"/>
      <c r="AB182" s="150"/>
      <c r="AC182" s="150"/>
      <c r="AD182" s="150"/>
      <c r="AE182" s="150"/>
      <c r="AF182" s="150"/>
      <c r="AG182" s="150" t="s">
        <v>117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3" x14ac:dyDescent="0.2">
      <c r="A183" s="157"/>
      <c r="B183" s="158"/>
      <c r="C183" s="195" t="s">
        <v>329</v>
      </c>
      <c r="D183" s="163"/>
      <c r="E183" s="164">
        <v>33.200000000000003</v>
      </c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61"/>
      <c r="Z183" s="150"/>
      <c r="AA183" s="150"/>
      <c r="AB183" s="150"/>
      <c r="AC183" s="150"/>
      <c r="AD183" s="150"/>
      <c r="AE183" s="150"/>
      <c r="AF183" s="150"/>
      <c r="AG183" s="150" t="s">
        <v>117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ht="33.75" outlineLevel="3" x14ac:dyDescent="0.2">
      <c r="A184" s="157"/>
      <c r="B184" s="158"/>
      <c r="C184" s="195" t="s">
        <v>330</v>
      </c>
      <c r="D184" s="163"/>
      <c r="E184" s="164">
        <v>230</v>
      </c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61"/>
      <c r="Z184" s="150"/>
      <c r="AA184" s="150"/>
      <c r="AB184" s="150"/>
      <c r="AC184" s="150"/>
      <c r="AD184" s="150"/>
      <c r="AE184" s="150"/>
      <c r="AF184" s="150"/>
      <c r="AG184" s="150" t="s">
        <v>117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3" x14ac:dyDescent="0.2">
      <c r="A185" s="157"/>
      <c r="B185" s="158"/>
      <c r="C185" s="195" t="s">
        <v>331</v>
      </c>
      <c r="D185" s="163"/>
      <c r="E185" s="164"/>
      <c r="F185" s="161"/>
      <c r="G185" s="161"/>
      <c r="H185" s="161"/>
      <c r="I185" s="161"/>
      <c r="J185" s="161"/>
      <c r="K185" s="161"/>
      <c r="L185" s="161"/>
      <c r="M185" s="161"/>
      <c r="N185" s="160"/>
      <c r="O185" s="160"/>
      <c r="P185" s="160"/>
      <c r="Q185" s="160"/>
      <c r="R185" s="161"/>
      <c r="S185" s="161"/>
      <c r="T185" s="161"/>
      <c r="U185" s="161"/>
      <c r="V185" s="161"/>
      <c r="W185" s="161"/>
      <c r="X185" s="161"/>
      <c r="Y185" s="161"/>
      <c r="Z185" s="150"/>
      <c r="AA185" s="150"/>
      <c r="AB185" s="150"/>
      <c r="AC185" s="150"/>
      <c r="AD185" s="150"/>
      <c r="AE185" s="150"/>
      <c r="AF185" s="150"/>
      <c r="AG185" s="150" t="s">
        <v>117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3" x14ac:dyDescent="0.2">
      <c r="A186" s="157"/>
      <c r="B186" s="158"/>
      <c r="C186" s="195" t="s">
        <v>332</v>
      </c>
      <c r="D186" s="163"/>
      <c r="E186" s="164">
        <v>104</v>
      </c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61"/>
      <c r="Z186" s="150"/>
      <c r="AA186" s="150"/>
      <c r="AB186" s="150"/>
      <c r="AC186" s="150"/>
      <c r="AD186" s="150"/>
      <c r="AE186" s="150"/>
      <c r="AF186" s="150"/>
      <c r="AG186" s="150" t="s">
        <v>117</v>
      </c>
      <c r="AH186" s="150">
        <v>0</v>
      </c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3" x14ac:dyDescent="0.2">
      <c r="A187" s="157"/>
      <c r="B187" s="158"/>
      <c r="C187" s="195" t="s">
        <v>331</v>
      </c>
      <c r="D187" s="163"/>
      <c r="E187" s="164"/>
      <c r="F187" s="161"/>
      <c r="G187" s="161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61"/>
      <c r="Z187" s="150"/>
      <c r="AA187" s="150"/>
      <c r="AB187" s="150"/>
      <c r="AC187" s="150"/>
      <c r="AD187" s="150"/>
      <c r="AE187" s="150"/>
      <c r="AF187" s="150"/>
      <c r="AG187" s="150" t="s">
        <v>117</v>
      </c>
      <c r="AH187" s="150">
        <v>0</v>
      </c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3" x14ac:dyDescent="0.2">
      <c r="A188" s="157"/>
      <c r="B188" s="158"/>
      <c r="C188" s="195" t="s">
        <v>333</v>
      </c>
      <c r="D188" s="163"/>
      <c r="E188" s="164"/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61"/>
      <c r="Z188" s="150"/>
      <c r="AA188" s="150"/>
      <c r="AB188" s="150"/>
      <c r="AC188" s="150"/>
      <c r="AD188" s="150"/>
      <c r="AE188" s="150"/>
      <c r="AF188" s="150"/>
      <c r="AG188" s="150" t="s">
        <v>117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3" x14ac:dyDescent="0.2">
      <c r="A189" s="157"/>
      <c r="B189" s="158"/>
      <c r="C189" s="195" t="s">
        <v>334</v>
      </c>
      <c r="D189" s="163"/>
      <c r="E189" s="164">
        <v>37.4</v>
      </c>
      <c r="F189" s="161"/>
      <c r="G189" s="161"/>
      <c r="H189" s="161"/>
      <c r="I189" s="161"/>
      <c r="J189" s="161"/>
      <c r="K189" s="161"/>
      <c r="L189" s="161"/>
      <c r="M189" s="161"/>
      <c r="N189" s="160"/>
      <c r="O189" s="160"/>
      <c r="P189" s="160"/>
      <c r="Q189" s="160"/>
      <c r="R189" s="161"/>
      <c r="S189" s="161"/>
      <c r="T189" s="161"/>
      <c r="U189" s="161"/>
      <c r="V189" s="161"/>
      <c r="W189" s="161"/>
      <c r="X189" s="161"/>
      <c r="Y189" s="161"/>
      <c r="Z189" s="150"/>
      <c r="AA189" s="150"/>
      <c r="AB189" s="150"/>
      <c r="AC189" s="150"/>
      <c r="AD189" s="150"/>
      <c r="AE189" s="150"/>
      <c r="AF189" s="150"/>
      <c r="AG189" s="150" t="s">
        <v>117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2.5" outlineLevel="3" x14ac:dyDescent="0.2">
      <c r="A190" s="157"/>
      <c r="B190" s="158"/>
      <c r="C190" s="195" t="s">
        <v>335</v>
      </c>
      <c r="D190" s="163"/>
      <c r="E190" s="164">
        <v>77.599999999999994</v>
      </c>
      <c r="F190" s="161"/>
      <c r="G190" s="161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61"/>
      <c r="Z190" s="150"/>
      <c r="AA190" s="150"/>
      <c r="AB190" s="150"/>
      <c r="AC190" s="150"/>
      <c r="AD190" s="150"/>
      <c r="AE190" s="150"/>
      <c r="AF190" s="150"/>
      <c r="AG190" s="150" t="s">
        <v>117</v>
      </c>
      <c r="AH190" s="150">
        <v>0</v>
      </c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3" x14ac:dyDescent="0.2">
      <c r="A191" s="157"/>
      <c r="B191" s="158"/>
      <c r="C191" s="195" t="s">
        <v>331</v>
      </c>
      <c r="D191" s="163"/>
      <c r="E191" s="164"/>
      <c r="F191" s="161"/>
      <c r="G191" s="161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61"/>
      <c r="Z191" s="150"/>
      <c r="AA191" s="150"/>
      <c r="AB191" s="150"/>
      <c r="AC191" s="150"/>
      <c r="AD191" s="150"/>
      <c r="AE191" s="150"/>
      <c r="AF191" s="150"/>
      <c r="AG191" s="150" t="s">
        <v>117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3" x14ac:dyDescent="0.2">
      <c r="A192" s="157"/>
      <c r="B192" s="158"/>
      <c r="C192" s="195" t="s">
        <v>336</v>
      </c>
      <c r="D192" s="163"/>
      <c r="E192" s="164">
        <v>68.8</v>
      </c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61"/>
      <c r="Z192" s="150"/>
      <c r="AA192" s="150"/>
      <c r="AB192" s="150"/>
      <c r="AC192" s="150"/>
      <c r="AD192" s="150"/>
      <c r="AE192" s="150"/>
      <c r="AF192" s="150"/>
      <c r="AG192" s="150" t="s">
        <v>117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3" x14ac:dyDescent="0.2">
      <c r="A193" s="157"/>
      <c r="B193" s="158"/>
      <c r="C193" s="195" t="s">
        <v>331</v>
      </c>
      <c r="D193" s="163"/>
      <c r="E193" s="164"/>
      <c r="F193" s="161"/>
      <c r="G193" s="161"/>
      <c r="H193" s="161"/>
      <c r="I193" s="161"/>
      <c r="J193" s="161"/>
      <c r="K193" s="161"/>
      <c r="L193" s="161"/>
      <c r="M193" s="161"/>
      <c r="N193" s="160"/>
      <c r="O193" s="160"/>
      <c r="P193" s="160"/>
      <c r="Q193" s="160"/>
      <c r="R193" s="161"/>
      <c r="S193" s="161"/>
      <c r="T193" s="161"/>
      <c r="U193" s="161"/>
      <c r="V193" s="161"/>
      <c r="W193" s="161"/>
      <c r="X193" s="161"/>
      <c r="Y193" s="161"/>
      <c r="Z193" s="150"/>
      <c r="AA193" s="150"/>
      <c r="AB193" s="150"/>
      <c r="AC193" s="150"/>
      <c r="AD193" s="150"/>
      <c r="AE193" s="150"/>
      <c r="AF193" s="150"/>
      <c r="AG193" s="150" t="s">
        <v>117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95" t="s">
        <v>337</v>
      </c>
      <c r="D194" s="163"/>
      <c r="E194" s="164">
        <v>11.2</v>
      </c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61"/>
      <c r="Z194" s="150"/>
      <c r="AA194" s="150"/>
      <c r="AB194" s="150"/>
      <c r="AC194" s="150"/>
      <c r="AD194" s="150"/>
      <c r="AE194" s="150"/>
      <c r="AF194" s="150"/>
      <c r="AG194" s="150" t="s">
        <v>117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95" t="s">
        <v>331</v>
      </c>
      <c r="D195" s="163"/>
      <c r="E195" s="164"/>
      <c r="F195" s="161"/>
      <c r="G195" s="161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61"/>
      <c r="Z195" s="150"/>
      <c r="AA195" s="150"/>
      <c r="AB195" s="150"/>
      <c r="AC195" s="150"/>
      <c r="AD195" s="150"/>
      <c r="AE195" s="150"/>
      <c r="AF195" s="150"/>
      <c r="AG195" s="150" t="s">
        <v>117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95" t="s">
        <v>338</v>
      </c>
      <c r="D196" s="163"/>
      <c r="E196" s="164"/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61"/>
      <c r="Z196" s="150"/>
      <c r="AA196" s="150"/>
      <c r="AB196" s="150"/>
      <c r="AC196" s="150"/>
      <c r="AD196" s="150"/>
      <c r="AE196" s="150"/>
      <c r="AF196" s="150"/>
      <c r="AG196" s="150" t="s">
        <v>117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3" x14ac:dyDescent="0.2">
      <c r="A197" s="157"/>
      <c r="B197" s="158"/>
      <c r="C197" s="195" t="s">
        <v>339</v>
      </c>
      <c r="D197" s="163"/>
      <c r="E197" s="164">
        <v>76.400000000000006</v>
      </c>
      <c r="F197" s="161"/>
      <c r="G197" s="161"/>
      <c r="H197" s="161"/>
      <c r="I197" s="161"/>
      <c r="J197" s="161"/>
      <c r="K197" s="161"/>
      <c r="L197" s="161"/>
      <c r="M197" s="161"/>
      <c r="N197" s="160"/>
      <c r="O197" s="160"/>
      <c r="P197" s="160"/>
      <c r="Q197" s="160"/>
      <c r="R197" s="161"/>
      <c r="S197" s="161"/>
      <c r="T197" s="161"/>
      <c r="U197" s="161"/>
      <c r="V197" s="161"/>
      <c r="W197" s="161"/>
      <c r="X197" s="161"/>
      <c r="Y197" s="161"/>
      <c r="Z197" s="150"/>
      <c r="AA197" s="150"/>
      <c r="AB197" s="150"/>
      <c r="AC197" s="150"/>
      <c r="AD197" s="150"/>
      <c r="AE197" s="150"/>
      <c r="AF197" s="150"/>
      <c r="AG197" s="150" t="s">
        <v>117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79">
        <v>59</v>
      </c>
      <c r="B198" s="180" t="s">
        <v>340</v>
      </c>
      <c r="C198" s="194" t="s">
        <v>341</v>
      </c>
      <c r="D198" s="181" t="s">
        <v>110</v>
      </c>
      <c r="E198" s="182">
        <v>638.6</v>
      </c>
      <c r="F198" s="183"/>
      <c r="G198" s="184">
        <f>ROUND(E198*F198,2)</f>
        <v>0</v>
      </c>
      <c r="H198" s="162"/>
      <c r="I198" s="161">
        <f>ROUND(E198*H198,2)</f>
        <v>0</v>
      </c>
      <c r="J198" s="162"/>
      <c r="K198" s="161">
        <f>ROUND(E198*J198,2)</f>
        <v>0</v>
      </c>
      <c r="L198" s="161">
        <v>21</v>
      </c>
      <c r="M198" s="161">
        <f>G198*(1+L198/100)</f>
        <v>0</v>
      </c>
      <c r="N198" s="160">
        <v>0</v>
      </c>
      <c r="O198" s="160">
        <f>ROUND(E198*N198,2)</f>
        <v>0</v>
      </c>
      <c r="P198" s="160">
        <v>0</v>
      </c>
      <c r="Q198" s="160">
        <f>ROUND(E198*P198,2)</f>
        <v>0</v>
      </c>
      <c r="R198" s="161"/>
      <c r="S198" s="161" t="s">
        <v>111</v>
      </c>
      <c r="T198" s="161" t="s">
        <v>111</v>
      </c>
      <c r="U198" s="161">
        <v>0.03</v>
      </c>
      <c r="V198" s="161">
        <f>ROUND(E198*U198,2)</f>
        <v>19.16</v>
      </c>
      <c r="W198" s="161"/>
      <c r="X198" s="161" t="s">
        <v>113</v>
      </c>
      <c r="Y198" s="161" t="s">
        <v>114</v>
      </c>
      <c r="Z198" s="150"/>
      <c r="AA198" s="150"/>
      <c r="AB198" s="150"/>
      <c r="AC198" s="150"/>
      <c r="AD198" s="150"/>
      <c r="AE198" s="150"/>
      <c r="AF198" s="150"/>
      <c r="AG198" s="150" t="s">
        <v>115</v>
      </c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2" x14ac:dyDescent="0.2">
      <c r="A199" s="157"/>
      <c r="B199" s="158"/>
      <c r="C199" s="195" t="s">
        <v>342</v>
      </c>
      <c r="D199" s="163"/>
      <c r="E199" s="164">
        <v>638.6</v>
      </c>
      <c r="F199" s="161"/>
      <c r="G199" s="161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61"/>
      <c r="Z199" s="150"/>
      <c r="AA199" s="150"/>
      <c r="AB199" s="150"/>
      <c r="AC199" s="150"/>
      <c r="AD199" s="150"/>
      <c r="AE199" s="150"/>
      <c r="AF199" s="150"/>
      <c r="AG199" s="150" t="s">
        <v>117</v>
      </c>
      <c r="AH199" s="150">
        <v>5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ht="22.5" outlineLevel="1" x14ac:dyDescent="0.2">
      <c r="A200" s="179">
        <v>60</v>
      </c>
      <c r="B200" s="180" t="s">
        <v>343</v>
      </c>
      <c r="C200" s="194" t="s">
        <v>344</v>
      </c>
      <c r="D200" s="181" t="s">
        <v>110</v>
      </c>
      <c r="E200" s="182">
        <v>52</v>
      </c>
      <c r="F200" s="183"/>
      <c r="G200" s="184">
        <f>ROUND(E200*F200,2)</f>
        <v>0</v>
      </c>
      <c r="H200" s="162"/>
      <c r="I200" s="161">
        <f>ROUND(E200*H200,2)</f>
        <v>0</v>
      </c>
      <c r="J200" s="162"/>
      <c r="K200" s="161">
        <f>ROUND(E200*J200,2)</f>
        <v>0</v>
      </c>
      <c r="L200" s="161">
        <v>21</v>
      </c>
      <c r="M200" s="161">
        <f>G200*(1+L200/100)</f>
        <v>0</v>
      </c>
      <c r="N200" s="160">
        <v>3.5599999999999998E-3</v>
      </c>
      <c r="O200" s="160">
        <f>ROUND(E200*N200,2)</f>
        <v>0.19</v>
      </c>
      <c r="P200" s="160">
        <v>0</v>
      </c>
      <c r="Q200" s="160">
        <f>ROUND(E200*P200,2)</f>
        <v>0</v>
      </c>
      <c r="R200" s="161"/>
      <c r="S200" s="161" t="s">
        <v>271</v>
      </c>
      <c r="T200" s="161" t="s">
        <v>112</v>
      </c>
      <c r="U200" s="161">
        <v>0.4</v>
      </c>
      <c r="V200" s="161">
        <f>ROUND(E200*U200,2)</f>
        <v>20.8</v>
      </c>
      <c r="W200" s="161"/>
      <c r="X200" s="161" t="s">
        <v>113</v>
      </c>
      <c r="Y200" s="161" t="s">
        <v>114</v>
      </c>
      <c r="Z200" s="150"/>
      <c r="AA200" s="150"/>
      <c r="AB200" s="150"/>
      <c r="AC200" s="150"/>
      <c r="AD200" s="150"/>
      <c r="AE200" s="150"/>
      <c r="AF200" s="150"/>
      <c r="AG200" s="150" t="s">
        <v>115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195" t="s">
        <v>345</v>
      </c>
      <c r="D201" s="163"/>
      <c r="E201" s="164">
        <v>52</v>
      </c>
      <c r="F201" s="161"/>
      <c r="G201" s="161"/>
      <c r="H201" s="161"/>
      <c r="I201" s="161"/>
      <c r="J201" s="161"/>
      <c r="K201" s="161"/>
      <c r="L201" s="161"/>
      <c r="M201" s="161"/>
      <c r="N201" s="160"/>
      <c r="O201" s="160"/>
      <c r="P201" s="160"/>
      <c r="Q201" s="160"/>
      <c r="R201" s="161"/>
      <c r="S201" s="161"/>
      <c r="T201" s="161"/>
      <c r="U201" s="161"/>
      <c r="V201" s="161"/>
      <c r="W201" s="161"/>
      <c r="X201" s="161"/>
      <c r="Y201" s="161"/>
      <c r="Z201" s="150"/>
      <c r="AA201" s="150"/>
      <c r="AB201" s="150"/>
      <c r="AC201" s="150"/>
      <c r="AD201" s="150"/>
      <c r="AE201" s="150"/>
      <c r="AF201" s="150"/>
      <c r="AG201" s="150" t="s">
        <v>117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79">
        <v>61</v>
      </c>
      <c r="B202" s="180" t="s">
        <v>346</v>
      </c>
      <c r="C202" s="194" t="s">
        <v>347</v>
      </c>
      <c r="D202" s="181" t="s">
        <v>131</v>
      </c>
      <c r="E202" s="182">
        <v>2107.5</v>
      </c>
      <c r="F202" s="183"/>
      <c r="G202" s="184">
        <f>ROUND(E202*F202,2)</f>
        <v>0</v>
      </c>
      <c r="H202" s="162"/>
      <c r="I202" s="161">
        <f>ROUND(E202*H202,2)</f>
        <v>0</v>
      </c>
      <c r="J202" s="162"/>
      <c r="K202" s="161">
        <f>ROUND(E202*J202,2)</f>
        <v>0</v>
      </c>
      <c r="L202" s="161">
        <v>21</v>
      </c>
      <c r="M202" s="161">
        <f>G202*(1+L202/100)</f>
        <v>0</v>
      </c>
      <c r="N202" s="160">
        <v>0</v>
      </c>
      <c r="O202" s="160">
        <f>ROUND(E202*N202,2)</f>
        <v>0</v>
      </c>
      <c r="P202" s="160">
        <v>1.8000000000000001E-4</v>
      </c>
      <c r="Q202" s="160">
        <f>ROUND(E202*P202,2)</f>
        <v>0.38</v>
      </c>
      <c r="R202" s="161"/>
      <c r="S202" s="161" t="s">
        <v>111</v>
      </c>
      <c r="T202" s="161" t="s">
        <v>111</v>
      </c>
      <c r="U202" s="161">
        <v>0.03</v>
      </c>
      <c r="V202" s="161">
        <f>ROUND(E202*U202,2)</f>
        <v>63.23</v>
      </c>
      <c r="W202" s="161"/>
      <c r="X202" s="161" t="s">
        <v>113</v>
      </c>
      <c r="Y202" s="161" t="s">
        <v>114</v>
      </c>
      <c r="Z202" s="150"/>
      <c r="AA202" s="150"/>
      <c r="AB202" s="150"/>
      <c r="AC202" s="150"/>
      <c r="AD202" s="150"/>
      <c r="AE202" s="150"/>
      <c r="AF202" s="150"/>
      <c r="AG202" s="150" t="s">
        <v>115</v>
      </c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ht="22.5" outlineLevel="2" x14ac:dyDescent="0.2">
      <c r="A203" s="157"/>
      <c r="B203" s="158"/>
      <c r="C203" s="195" t="s">
        <v>216</v>
      </c>
      <c r="D203" s="163"/>
      <c r="E203" s="164">
        <v>867.9</v>
      </c>
      <c r="F203" s="161"/>
      <c r="G203" s="161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61"/>
      <c r="Z203" s="150"/>
      <c r="AA203" s="150"/>
      <c r="AB203" s="150"/>
      <c r="AC203" s="150"/>
      <c r="AD203" s="150"/>
      <c r="AE203" s="150"/>
      <c r="AF203" s="150"/>
      <c r="AG203" s="150" t="s">
        <v>117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ht="56.25" outlineLevel="3" x14ac:dyDescent="0.2">
      <c r="A204" s="157"/>
      <c r="B204" s="158"/>
      <c r="C204" s="195" t="s">
        <v>217</v>
      </c>
      <c r="D204" s="163"/>
      <c r="E204" s="164">
        <v>207</v>
      </c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61"/>
      <c r="Z204" s="150"/>
      <c r="AA204" s="150"/>
      <c r="AB204" s="150"/>
      <c r="AC204" s="150"/>
      <c r="AD204" s="150"/>
      <c r="AE204" s="150"/>
      <c r="AF204" s="150"/>
      <c r="AG204" s="150" t="s">
        <v>117</v>
      </c>
      <c r="AH204" s="150">
        <v>0</v>
      </c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ht="22.5" outlineLevel="3" x14ac:dyDescent="0.2">
      <c r="A205" s="157"/>
      <c r="B205" s="158"/>
      <c r="C205" s="195" t="s">
        <v>218</v>
      </c>
      <c r="D205" s="163"/>
      <c r="E205" s="164">
        <v>933.3</v>
      </c>
      <c r="F205" s="161"/>
      <c r="G205" s="161"/>
      <c r="H205" s="161"/>
      <c r="I205" s="161"/>
      <c r="J205" s="161"/>
      <c r="K205" s="161"/>
      <c r="L205" s="161"/>
      <c r="M205" s="161"/>
      <c r="N205" s="160"/>
      <c r="O205" s="160"/>
      <c r="P205" s="160"/>
      <c r="Q205" s="160"/>
      <c r="R205" s="161"/>
      <c r="S205" s="161"/>
      <c r="T205" s="161"/>
      <c r="U205" s="161"/>
      <c r="V205" s="161"/>
      <c r="W205" s="161"/>
      <c r="X205" s="161"/>
      <c r="Y205" s="161"/>
      <c r="Z205" s="150"/>
      <c r="AA205" s="150"/>
      <c r="AB205" s="150"/>
      <c r="AC205" s="150"/>
      <c r="AD205" s="150"/>
      <c r="AE205" s="150"/>
      <c r="AF205" s="150"/>
      <c r="AG205" s="150" t="s">
        <v>117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95" t="s">
        <v>219</v>
      </c>
      <c r="D206" s="163"/>
      <c r="E206" s="164">
        <v>99.3</v>
      </c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61"/>
      <c r="Z206" s="150"/>
      <c r="AA206" s="150"/>
      <c r="AB206" s="150"/>
      <c r="AC206" s="150"/>
      <c r="AD206" s="150"/>
      <c r="AE206" s="150"/>
      <c r="AF206" s="150"/>
      <c r="AG206" s="150" t="s">
        <v>117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79">
        <v>62</v>
      </c>
      <c r="B207" s="180" t="s">
        <v>348</v>
      </c>
      <c r="C207" s="194" t="s">
        <v>349</v>
      </c>
      <c r="D207" s="181" t="s">
        <v>131</v>
      </c>
      <c r="E207" s="182">
        <v>2107.5</v>
      </c>
      <c r="F207" s="183"/>
      <c r="G207" s="184">
        <f>ROUND(E207*F207,2)</f>
        <v>0</v>
      </c>
      <c r="H207" s="162"/>
      <c r="I207" s="161">
        <f>ROUND(E207*H207,2)</f>
        <v>0</v>
      </c>
      <c r="J207" s="162"/>
      <c r="K207" s="161">
        <f>ROUND(E207*J207,2)</f>
        <v>0</v>
      </c>
      <c r="L207" s="161">
        <v>21</v>
      </c>
      <c r="M207" s="161">
        <f>G207*(1+L207/100)</f>
        <v>0</v>
      </c>
      <c r="N207" s="160">
        <v>1.0000000000000001E-5</v>
      </c>
      <c r="O207" s="160">
        <f>ROUND(E207*N207,2)</f>
        <v>0.02</v>
      </c>
      <c r="P207" s="160">
        <v>0</v>
      </c>
      <c r="Q207" s="160">
        <f>ROUND(E207*P207,2)</f>
        <v>0</v>
      </c>
      <c r="R207" s="161"/>
      <c r="S207" s="161" t="s">
        <v>111</v>
      </c>
      <c r="T207" s="161" t="s">
        <v>111</v>
      </c>
      <c r="U207" s="161">
        <v>0.09</v>
      </c>
      <c r="V207" s="161">
        <f>ROUND(E207*U207,2)</f>
        <v>189.68</v>
      </c>
      <c r="W207" s="161"/>
      <c r="X207" s="161" t="s">
        <v>113</v>
      </c>
      <c r="Y207" s="161" t="s">
        <v>114</v>
      </c>
      <c r="Z207" s="150"/>
      <c r="AA207" s="150"/>
      <c r="AB207" s="150"/>
      <c r="AC207" s="150"/>
      <c r="AD207" s="150"/>
      <c r="AE207" s="150"/>
      <c r="AF207" s="150"/>
      <c r="AG207" s="150" t="s">
        <v>115</v>
      </c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2" x14ac:dyDescent="0.2">
      <c r="A208" s="157"/>
      <c r="B208" s="158"/>
      <c r="C208" s="259" t="s">
        <v>285</v>
      </c>
      <c r="D208" s="260"/>
      <c r="E208" s="260"/>
      <c r="F208" s="260"/>
      <c r="G208" s="260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61"/>
      <c r="Z208" s="150"/>
      <c r="AA208" s="150"/>
      <c r="AB208" s="150"/>
      <c r="AC208" s="150"/>
      <c r="AD208" s="150"/>
      <c r="AE208" s="150"/>
      <c r="AF208" s="150"/>
      <c r="AG208" s="150" t="s">
        <v>133</v>
      </c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2" x14ac:dyDescent="0.2">
      <c r="A209" s="157"/>
      <c r="B209" s="158"/>
      <c r="C209" s="195" t="s">
        <v>350</v>
      </c>
      <c r="D209" s="163"/>
      <c r="E209" s="164">
        <v>2107.5</v>
      </c>
      <c r="F209" s="161"/>
      <c r="G209" s="161"/>
      <c r="H209" s="161"/>
      <c r="I209" s="161"/>
      <c r="J209" s="161"/>
      <c r="K209" s="161"/>
      <c r="L209" s="161"/>
      <c r="M209" s="161"/>
      <c r="N209" s="160"/>
      <c r="O209" s="160"/>
      <c r="P209" s="160"/>
      <c r="Q209" s="160"/>
      <c r="R209" s="161"/>
      <c r="S209" s="161"/>
      <c r="T209" s="161"/>
      <c r="U209" s="161"/>
      <c r="V209" s="161"/>
      <c r="W209" s="161"/>
      <c r="X209" s="161"/>
      <c r="Y209" s="161"/>
      <c r="Z209" s="150"/>
      <c r="AA209" s="150"/>
      <c r="AB209" s="150"/>
      <c r="AC209" s="150"/>
      <c r="AD209" s="150"/>
      <c r="AE209" s="150"/>
      <c r="AF209" s="150"/>
      <c r="AG209" s="150" t="s">
        <v>117</v>
      </c>
      <c r="AH209" s="150">
        <v>5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79">
        <v>63</v>
      </c>
      <c r="B210" s="180" t="s">
        <v>351</v>
      </c>
      <c r="C210" s="194" t="s">
        <v>352</v>
      </c>
      <c r="D210" s="181" t="s">
        <v>131</v>
      </c>
      <c r="E210" s="182">
        <v>2634.375</v>
      </c>
      <c r="F210" s="183"/>
      <c r="G210" s="184">
        <f>ROUND(E210*F210,2)</f>
        <v>0</v>
      </c>
      <c r="H210" s="162"/>
      <c r="I210" s="161">
        <f>ROUND(E210*H210,2)</f>
        <v>0</v>
      </c>
      <c r="J210" s="162"/>
      <c r="K210" s="161">
        <f>ROUND(E210*J210,2)</f>
        <v>0</v>
      </c>
      <c r="L210" s="161">
        <v>21</v>
      </c>
      <c r="M210" s="161">
        <f>G210*(1+L210/100)</f>
        <v>0</v>
      </c>
      <c r="N210" s="160">
        <v>4.3E-3</v>
      </c>
      <c r="O210" s="160">
        <f>ROUND(E210*N210,2)</f>
        <v>11.33</v>
      </c>
      <c r="P210" s="160">
        <v>0</v>
      </c>
      <c r="Q210" s="160">
        <f>ROUND(E210*P210,2)</f>
        <v>0</v>
      </c>
      <c r="R210" s="161" t="s">
        <v>227</v>
      </c>
      <c r="S210" s="161" t="s">
        <v>111</v>
      </c>
      <c r="T210" s="161" t="s">
        <v>111</v>
      </c>
      <c r="U210" s="161">
        <v>0</v>
      </c>
      <c r="V210" s="161">
        <f>ROUND(E210*U210,2)</f>
        <v>0</v>
      </c>
      <c r="W210" s="161"/>
      <c r="X210" s="161" t="s">
        <v>228</v>
      </c>
      <c r="Y210" s="161" t="s">
        <v>114</v>
      </c>
      <c r="Z210" s="150"/>
      <c r="AA210" s="150"/>
      <c r="AB210" s="150"/>
      <c r="AC210" s="150"/>
      <c r="AD210" s="150"/>
      <c r="AE210" s="150"/>
      <c r="AF210" s="150"/>
      <c r="AG210" s="150" t="s">
        <v>229</v>
      </c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2" x14ac:dyDescent="0.2">
      <c r="A211" s="157"/>
      <c r="B211" s="158"/>
      <c r="C211" s="195" t="s">
        <v>353</v>
      </c>
      <c r="D211" s="163"/>
      <c r="E211" s="164"/>
      <c r="F211" s="161"/>
      <c r="G211" s="161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61"/>
      <c r="Z211" s="150"/>
      <c r="AA211" s="150"/>
      <c r="AB211" s="150"/>
      <c r="AC211" s="150"/>
      <c r="AD211" s="150"/>
      <c r="AE211" s="150"/>
      <c r="AF211" s="150"/>
      <c r="AG211" s="150" t="s">
        <v>117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ht="22.5" outlineLevel="3" x14ac:dyDescent="0.2">
      <c r="A212" s="157"/>
      <c r="B212" s="158"/>
      <c r="C212" s="195" t="s">
        <v>216</v>
      </c>
      <c r="D212" s="163"/>
      <c r="E212" s="164">
        <v>867.9</v>
      </c>
      <c r="F212" s="161"/>
      <c r="G212" s="161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61"/>
      <c r="Z212" s="150"/>
      <c r="AA212" s="150"/>
      <c r="AB212" s="150"/>
      <c r="AC212" s="150"/>
      <c r="AD212" s="150"/>
      <c r="AE212" s="150"/>
      <c r="AF212" s="150"/>
      <c r="AG212" s="150" t="s">
        <v>117</v>
      </c>
      <c r="AH212" s="150">
        <v>0</v>
      </c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ht="56.25" outlineLevel="3" x14ac:dyDescent="0.2">
      <c r="A213" s="157"/>
      <c r="B213" s="158"/>
      <c r="C213" s="195" t="s">
        <v>217</v>
      </c>
      <c r="D213" s="163"/>
      <c r="E213" s="164">
        <v>207</v>
      </c>
      <c r="F213" s="161"/>
      <c r="G213" s="161"/>
      <c r="H213" s="161"/>
      <c r="I213" s="161"/>
      <c r="J213" s="161"/>
      <c r="K213" s="161"/>
      <c r="L213" s="161"/>
      <c r="M213" s="161"/>
      <c r="N213" s="160"/>
      <c r="O213" s="160"/>
      <c r="P213" s="160"/>
      <c r="Q213" s="160"/>
      <c r="R213" s="161"/>
      <c r="S213" s="161"/>
      <c r="T213" s="161"/>
      <c r="U213" s="161"/>
      <c r="V213" s="161"/>
      <c r="W213" s="161"/>
      <c r="X213" s="161"/>
      <c r="Y213" s="161"/>
      <c r="Z213" s="150"/>
      <c r="AA213" s="150"/>
      <c r="AB213" s="150"/>
      <c r="AC213" s="150"/>
      <c r="AD213" s="150"/>
      <c r="AE213" s="150"/>
      <c r="AF213" s="150"/>
      <c r="AG213" s="150" t="s">
        <v>117</v>
      </c>
      <c r="AH213" s="150">
        <v>0</v>
      </c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ht="22.5" outlineLevel="3" x14ac:dyDescent="0.2">
      <c r="A214" s="157"/>
      <c r="B214" s="158"/>
      <c r="C214" s="195" t="s">
        <v>218</v>
      </c>
      <c r="D214" s="163"/>
      <c r="E214" s="164">
        <v>933.3</v>
      </c>
      <c r="F214" s="161"/>
      <c r="G214" s="161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61"/>
      <c r="Z214" s="150"/>
      <c r="AA214" s="150"/>
      <c r="AB214" s="150"/>
      <c r="AC214" s="150"/>
      <c r="AD214" s="150"/>
      <c r="AE214" s="150"/>
      <c r="AF214" s="150"/>
      <c r="AG214" s="150" t="s">
        <v>117</v>
      </c>
      <c r="AH214" s="150">
        <v>0</v>
      </c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3" x14ac:dyDescent="0.2">
      <c r="A215" s="157"/>
      <c r="B215" s="158"/>
      <c r="C215" s="195" t="s">
        <v>219</v>
      </c>
      <c r="D215" s="163"/>
      <c r="E215" s="164">
        <v>99.3</v>
      </c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61"/>
      <c r="Z215" s="150"/>
      <c r="AA215" s="150"/>
      <c r="AB215" s="150"/>
      <c r="AC215" s="150"/>
      <c r="AD215" s="150"/>
      <c r="AE215" s="150"/>
      <c r="AF215" s="150"/>
      <c r="AG215" s="150" t="s">
        <v>117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96" t="s">
        <v>354</v>
      </c>
      <c r="D216" s="165"/>
      <c r="E216" s="166">
        <v>526.875</v>
      </c>
      <c r="F216" s="161"/>
      <c r="G216" s="161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61"/>
      <c r="Z216" s="150"/>
      <c r="AA216" s="150"/>
      <c r="AB216" s="150"/>
      <c r="AC216" s="150"/>
      <c r="AD216" s="150"/>
      <c r="AE216" s="150"/>
      <c r="AF216" s="150"/>
      <c r="AG216" s="150" t="s">
        <v>117</v>
      </c>
      <c r="AH216" s="150">
        <v>4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2.5" outlineLevel="1" x14ac:dyDescent="0.2">
      <c r="A217" s="179">
        <v>64</v>
      </c>
      <c r="B217" s="180" t="s">
        <v>355</v>
      </c>
      <c r="C217" s="194" t="s">
        <v>356</v>
      </c>
      <c r="D217" s="181" t="s">
        <v>179</v>
      </c>
      <c r="E217" s="182">
        <v>77</v>
      </c>
      <c r="F217" s="183"/>
      <c r="G217" s="184">
        <f>ROUND(E217*F217,2)</f>
        <v>0</v>
      </c>
      <c r="H217" s="162"/>
      <c r="I217" s="161">
        <f>ROUND(E217*H217,2)</f>
        <v>0</v>
      </c>
      <c r="J217" s="162"/>
      <c r="K217" s="161">
        <f>ROUND(E217*J217,2)</f>
        <v>0</v>
      </c>
      <c r="L217" s="161">
        <v>21</v>
      </c>
      <c r="M217" s="161">
        <f>G217*(1+L217/100)</f>
        <v>0</v>
      </c>
      <c r="N217" s="160">
        <v>0</v>
      </c>
      <c r="O217" s="160">
        <f>ROUND(E217*N217,2)</f>
        <v>0</v>
      </c>
      <c r="P217" s="160">
        <v>0</v>
      </c>
      <c r="Q217" s="160">
        <f>ROUND(E217*P217,2)</f>
        <v>0</v>
      </c>
      <c r="R217" s="161"/>
      <c r="S217" s="161" t="s">
        <v>111</v>
      </c>
      <c r="T217" s="161" t="s">
        <v>111</v>
      </c>
      <c r="U217" s="161">
        <v>0.25</v>
      </c>
      <c r="V217" s="161">
        <f>ROUND(E217*U217,2)</f>
        <v>19.25</v>
      </c>
      <c r="W217" s="161"/>
      <c r="X217" s="161" t="s">
        <v>113</v>
      </c>
      <c r="Y217" s="161" t="s">
        <v>114</v>
      </c>
      <c r="Z217" s="150"/>
      <c r="AA217" s="150"/>
      <c r="AB217" s="150"/>
      <c r="AC217" s="150"/>
      <c r="AD217" s="150"/>
      <c r="AE217" s="150"/>
      <c r="AF217" s="150"/>
      <c r="AG217" s="150" t="s">
        <v>115</v>
      </c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2" x14ac:dyDescent="0.2">
      <c r="A218" s="157"/>
      <c r="B218" s="158"/>
      <c r="C218" s="195" t="s">
        <v>357</v>
      </c>
      <c r="D218" s="163"/>
      <c r="E218" s="164">
        <v>28</v>
      </c>
      <c r="F218" s="161"/>
      <c r="G218" s="161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61"/>
      <c r="Z218" s="150"/>
      <c r="AA218" s="150"/>
      <c r="AB218" s="150"/>
      <c r="AC218" s="150"/>
      <c r="AD218" s="150"/>
      <c r="AE218" s="150"/>
      <c r="AF218" s="150"/>
      <c r="AG218" s="150" t="s">
        <v>117</v>
      </c>
      <c r="AH218" s="150">
        <v>0</v>
      </c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3" x14ac:dyDescent="0.2">
      <c r="A219" s="157"/>
      <c r="B219" s="158"/>
      <c r="C219" s="195" t="s">
        <v>358</v>
      </c>
      <c r="D219" s="163"/>
      <c r="E219" s="164">
        <v>34</v>
      </c>
      <c r="F219" s="161"/>
      <c r="G219" s="161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61"/>
      <c r="Z219" s="150"/>
      <c r="AA219" s="150"/>
      <c r="AB219" s="150"/>
      <c r="AC219" s="150"/>
      <c r="AD219" s="150"/>
      <c r="AE219" s="150"/>
      <c r="AF219" s="150"/>
      <c r="AG219" s="150" t="s">
        <v>117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3" x14ac:dyDescent="0.2">
      <c r="A220" s="157"/>
      <c r="B220" s="158"/>
      <c r="C220" s="195" t="s">
        <v>359</v>
      </c>
      <c r="D220" s="163"/>
      <c r="E220" s="164">
        <v>15</v>
      </c>
      <c r="F220" s="161"/>
      <c r="G220" s="161"/>
      <c r="H220" s="161"/>
      <c r="I220" s="161"/>
      <c r="J220" s="161"/>
      <c r="K220" s="161"/>
      <c r="L220" s="161"/>
      <c r="M220" s="161"/>
      <c r="N220" s="160"/>
      <c r="O220" s="160"/>
      <c r="P220" s="160"/>
      <c r="Q220" s="160"/>
      <c r="R220" s="161"/>
      <c r="S220" s="161"/>
      <c r="T220" s="161"/>
      <c r="U220" s="161"/>
      <c r="V220" s="161"/>
      <c r="W220" s="161"/>
      <c r="X220" s="161"/>
      <c r="Y220" s="161"/>
      <c r="Z220" s="150"/>
      <c r="AA220" s="150"/>
      <c r="AB220" s="150"/>
      <c r="AC220" s="150"/>
      <c r="AD220" s="150"/>
      <c r="AE220" s="150"/>
      <c r="AF220" s="150"/>
      <c r="AG220" s="150" t="s">
        <v>117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79">
        <v>65</v>
      </c>
      <c r="B221" s="180" t="s">
        <v>360</v>
      </c>
      <c r="C221" s="194" t="s">
        <v>361</v>
      </c>
      <c r="D221" s="181" t="s">
        <v>179</v>
      </c>
      <c r="E221" s="182">
        <v>77</v>
      </c>
      <c r="F221" s="183"/>
      <c r="G221" s="184">
        <f>ROUND(E221*F221,2)</f>
        <v>0</v>
      </c>
      <c r="H221" s="162"/>
      <c r="I221" s="161">
        <f>ROUND(E221*H221,2)</f>
        <v>0</v>
      </c>
      <c r="J221" s="162"/>
      <c r="K221" s="161">
        <f>ROUND(E221*J221,2)</f>
        <v>0</v>
      </c>
      <c r="L221" s="161">
        <v>21</v>
      </c>
      <c r="M221" s="161">
        <f>G221*(1+L221/100)</f>
        <v>0</v>
      </c>
      <c r="N221" s="160">
        <v>2.2000000000000001E-4</v>
      </c>
      <c r="O221" s="160">
        <f>ROUND(E221*N221,2)</f>
        <v>0.02</v>
      </c>
      <c r="P221" s="160">
        <v>0</v>
      </c>
      <c r="Q221" s="160">
        <f>ROUND(E221*P221,2)</f>
        <v>0</v>
      </c>
      <c r="R221" s="161" t="s">
        <v>227</v>
      </c>
      <c r="S221" s="161" t="s">
        <v>111</v>
      </c>
      <c r="T221" s="161" t="s">
        <v>111</v>
      </c>
      <c r="U221" s="161">
        <v>0</v>
      </c>
      <c r="V221" s="161">
        <f>ROUND(E221*U221,2)</f>
        <v>0</v>
      </c>
      <c r="W221" s="161"/>
      <c r="X221" s="161" t="s">
        <v>228</v>
      </c>
      <c r="Y221" s="161" t="s">
        <v>114</v>
      </c>
      <c r="Z221" s="150"/>
      <c r="AA221" s="150"/>
      <c r="AB221" s="150"/>
      <c r="AC221" s="150"/>
      <c r="AD221" s="150"/>
      <c r="AE221" s="150"/>
      <c r="AF221" s="150"/>
      <c r="AG221" s="150" t="s">
        <v>229</v>
      </c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2" x14ac:dyDescent="0.2">
      <c r="A222" s="157"/>
      <c r="B222" s="158"/>
      <c r="C222" s="195" t="s">
        <v>362</v>
      </c>
      <c r="D222" s="163"/>
      <c r="E222" s="164"/>
      <c r="F222" s="161"/>
      <c r="G222" s="161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61"/>
      <c r="Z222" s="150"/>
      <c r="AA222" s="150"/>
      <c r="AB222" s="150"/>
      <c r="AC222" s="150"/>
      <c r="AD222" s="150"/>
      <c r="AE222" s="150"/>
      <c r="AF222" s="150"/>
      <c r="AG222" s="150" t="s">
        <v>117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3" x14ac:dyDescent="0.2">
      <c r="A223" s="157"/>
      <c r="B223" s="158"/>
      <c r="C223" s="195" t="s">
        <v>357</v>
      </c>
      <c r="D223" s="163"/>
      <c r="E223" s="164">
        <v>28</v>
      </c>
      <c r="F223" s="161"/>
      <c r="G223" s="16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61"/>
      <c r="Z223" s="150"/>
      <c r="AA223" s="150"/>
      <c r="AB223" s="150"/>
      <c r="AC223" s="150"/>
      <c r="AD223" s="150"/>
      <c r="AE223" s="150"/>
      <c r="AF223" s="150"/>
      <c r="AG223" s="150" t="s">
        <v>117</v>
      </c>
      <c r="AH223" s="150">
        <v>0</v>
      </c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3" x14ac:dyDescent="0.2">
      <c r="A224" s="157"/>
      <c r="B224" s="158"/>
      <c r="C224" s="195" t="s">
        <v>358</v>
      </c>
      <c r="D224" s="163"/>
      <c r="E224" s="164">
        <v>34</v>
      </c>
      <c r="F224" s="161"/>
      <c r="G224" s="161"/>
      <c r="H224" s="161"/>
      <c r="I224" s="161"/>
      <c r="J224" s="161"/>
      <c r="K224" s="161"/>
      <c r="L224" s="161"/>
      <c r="M224" s="161"/>
      <c r="N224" s="160"/>
      <c r="O224" s="160"/>
      <c r="P224" s="160"/>
      <c r="Q224" s="160"/>
      <c r="R224" s="161"/>
      <c r="S224" s="161"/>
      <c r="T224" s="161"/>
      <c r="U224" s="161"/>
      <c r="V224" s="161"/>
      <c r="W224" s="161"/>
      <c r="X224" s="161"/>
      <c r="Y224" s="161"/>
      <c r="Z224" s="150"/>
      <c r="AA224" s="150"/>
      <c r="AB224" s="150"/>
      <c r="AC224" s="150"/>
      <c r="AD224" s="150"/>
      <c r="AE224" s="150"/>
      <c r="AF224" s="150"/>
      <c r="AG224" s="150" t="s">
        <v>117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95" t="s">
        <v>359</v>
      </c>
      <c r="D225" s="163"/>
      <c r="E225" s="164">
        <v>15</v>
      </c>
      <c r="F225" s="161"/>
      <c r="G225" s="161"/>
      <c r="H225" s="161"/>
      <c r="I225" s="161"/>
      <c r="J225" s="161"/>
      <c r="K225" s="161"/>
      <c r="L225" s="161"/>
      <c r="M225" s="161"/>
      <c r="N225" s="160"/>
      <c r="O225" s="160"/>
      <c r="P225" s="160"/>
      <c r="Q225" s="160"/>
      <c r="R225" s="161"/>
      <c r="S225" s="161"/>
      <c r="T225" s="161"/>
      <c r="U225" s="161"/>
      <c r="V225" s="161"/>
      <c r="W225" s="161"/>
      <c r="X225" s="161"/>
      <c r="Y225" s="161"/>
      <c r="Z225" s="150"/>
      <c r="AA225" s="150"/>
      <c r="AB225" s="150"/>
      <c r="AC225" s="150"/>
      <c r="AD225" s="150"/>
      <c r="AE225" s="150"/>
      <c r="AF225" s="150"/>
      <c r="AG225" s="150" t="s">
        <v>117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1" x14ac:dyDescent="0.2">
      <c r="A226" s="179">
        <v>66</v>
      </c>
      <c r="B226" s="180" t="s">
        <v>363</v>
      </c>
      <c r="C226" s="194" t="s">
        <v>364</v>
      </c>
      <c r="D226" s="181" t="s">
        <v>179</v>
      </c>
      <c r="E226" s="182">
        <v>77</v>
      </c>
      <c r="F226" s="183"/>
      <c r="G226" s="184">
        <f>ROUND(E226*F226,2)</f>
        <v>0</v>
      </c>
      <c r="H226" s="162"/>
      <c r="I226" s="161">
        <f>ROUND(E226*H226,2)</f>
        <v>0</v>
      </c>
      <c r="J226" s="162"/>
      <c r="K226" s="161">
        <f>ROUND(E226*J226,2)</f>
        <v>0</v>
      </c>
      <c r="L226" s="161">
        <v>21</v>
      </c>
      <c r="M226" s="161">
        <f>G226*(1+L226/100)</f>
        <v>0</v>
      </c>
      <c r="N226" s="160">
        <v>0</v>
      </c>
      <c r="O226" s="160">
        <f>ROUND(E226*N226,2)</f>
        <v>0</v>
      </c>
      <c r="P226" s="160">
        <v>0</v>
      </c>
      <c r="Q226" s="160">
        <f>ROUND(E226*P226,2)</f>
        <v>0</v>
      </c>
      <c r="R226" s="161"/>
      <c r="S226" s="161" t="s">
        <v>111</v>
      </c>
      <c r="T226" s="161" t="s">
        <v>111</v>
      </c>
      <c r="U226" s="161">
        <v>2.5000000000000001E-2</v>
      </c>
      <c r="V226" s="161">
        <f>ROUND(E226*U226,2)</f>
        <v>1.93</v>
      </c>
      <c r="W226" s="161"/>
      <c r="X226" s="161" t="s">
        <v>113</v>
      </c>
      <c r="Y226" s="161" t="s">
        <v>114</v>
      </c>
      <c r="Z226" s="150"/>
      <c r="AA226" s="150"/>
      <c r="AB226" s="150"/>
      <c r="AC226" s="150"/>
      <c r="AD226" s="150"/>
      <c r="AE226" s="150"/>
      <c r="AF226" s="150"/>
      <c r="AG226" s="150" t="s">
        <v>115</v>
      </c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2" x14ac:dyDescent="0.2">
      <c r="A227" s="157"/>
      <c r="B227" s="158"/>
      <c r="C227" s="195" t="s">
        <v>357</v>
      </c>
      <c r="D227" s="163"/>
      <c r="E227" s="164">
        <v>28</v>
      </c>
      <c r="F227" s="161"/>
      <c r="G227" s="161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61"/>
      <c r="Z227" s="150"/>
      <c r="AA227" s="150"/>
      <c r="AB227" s="150"/>
      <c r="AC227" s="150"/>
      <c r="AD227" s="150"/>
      <c r="AE227" s="150"/>
      <c r="AF227" s="150"/>
      <c r="AG227" s="150" t="s">
        <v>117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3" x14ac:dyDescent="0.2">
      <c r="A228" s="157"/>
      <c r="B228" s="158"/>
      <c r="C228" s="195" t="s">
        <v>358</v>
      </c>
      <c r="D228" s="163"/>
      <c r="E228" s="164">
        <v>34</v>
      </c>
      <c r="F228" s="161"/>
      <c r="G228" s="161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61"/>
      <c r="Z228" s="150"/>
      <c r="AA228" s="150"/>
      <c r="AB228" s="150"/>
      <c r="AC228" s="150"/>
      <c r="AD228" s="150"/>
      <c r="AE228" s="150"/>
      <c r="AF228" s="150"/>
      <c r="AG228" s="150" t="s">
        <v>117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3" x14ac:dyDescent="0.2">
      <c r="A229" s="157"/>
      <c r="B229" s="158"/>
      <c r="C229" s="195" t="s">
        <v>359</v>
      </c>
      <c r="D229" s="163"/>
      <c r="E229" s="164">
        <v>15</v>
      </c>
      <c r="F229" s="161"/>
      <c r="G229" s="161"/>
      <c r="H229" s="161"/>
      <c r="I229" s="161"/>
      <c r="J229" s="161"/>
      <c r="K229" s="161"/>
      <c r="L229" s="161"/>
      <c r="M229" s="161"/>
      <c r="N229" s="160"/>
      <c r="O229" s="160"/>
      <c r="P229" s="160"/>
      <c r="Q229" s="160"/>
      <c r="R229" s="161"/>
      <c r="S229" s="161"/>
      <c r="T229" s="161"/>
      <c r="U229" s="161"/>
      <c r="V229" s="161"/>
      <c r="W229" s="161"/>
      <c r="X229" s="161"/>
      <c r="Y229" s="161"/>
      <c r="Z229" s="150"/>
      <c r="AA229" s="150"/>
      <c r="AB229" s="150"/>
      <c r="AC229" s="150"/>
      <c r="AD229" s="150"/>
      <c r="AE229" s="150"/>
      <c r="AF229" s="150"/>
      <c r="AG229" s="150" t="s">
        <v>117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79">
        <v>67</v>
      </c>
      <c r="B230" s="180" t="s">
        <v>365</v>
      </c>
      <c r="C230" s="194" t="s">
        <v>366</v>
      </c>
      <c r="D230" s="181" t="s">
        <v>256</v>
      </c>
      <c r="E230" s="182">
        <v>144</v>
      </c>
      <c r="F230" s="183"/>
      <c r="G230" s="184">
        <f>ROUND(E230*F230,2)</f>
        <v>0</v>
      </c>
      <c r="H230" s="162"/>
      <c r="I230" s="161">
        <f>ROUND(E230*H230,2)</f>
        <v>0</v>
      </c>
      <c r="J230" s="162"/>
      <c r="K230" s="161">
        <f>ROUND(E230*J230,2)</f>
        <v>0</v>
      </c>
      <c r="L230" s="161">
        <v>21</v>
      </c>
      <c r="M230" s="161">
        <f>G230*(1+L230/100)</f>
        <v>0</v>
      </c>
      <c r="N230" s="160">
        <v>0</v>
      </c>
      <c r="O230" s="160">
        <f>ROUND(E230*N230,2)</f>
        <v>0</v>
      </c>
      <c r="P230" s="160">
        <v>0</v>
      </c>
      <c r="Q230" s="160">
        <f>ROUND(E230*P230,2)</f>
        <v>0</v>
      </c>
      <c r="R230" s="161" t="s">
        <v>257</v>
      </c>
      <c r="S230" s="161" t="s">
        <v>111</v>
      </c>
      <c r="T230" s="161" t="s">
        <v>111</v>
      </c>
      <c r="U230" s="161">
        <v>2</v>
      </c>
      <c r="V230" s="161">
        <f>ROUND(E230*U230,2)</f>
        <v>288</v>
      </c>
      <c r="W230" s="161"/>
      <c r="X230" s="161" t="s">
        <v>258</v>
      </c>
      <c r="Y230" s="161" t="s">
        <v>114</v>
      </c>
      <c r="Z230" s="150"/>
      <c r="AA230" s="150"/>
      <c r="AB230" s="150"/>
      <c r="AC230" s="150"/>
      <c r="AD230" s="150"/>
      <c r="AE230" s="150"/>
      <c r="AF230" s="150"/>
      <c r="AG230" s="150" t="s">
        <v>259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ht="22.5" outlineLevel="2" x14ac:dyDescent="0.2">
      <c r="A231" s="157"/>
      <c r="B231" s="158"/>
      <c r="C231" s="195" t="s">
        <v>367</v>
      </c>
      <c r="D231" s="163"/>
      <c r="E231" s="164">
        <v>128</v>
      </c>
      <c r="F231" s="161"/>
      <c r="G231" s="161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61"/>
      <c r="Z231" s="150"/>
      <c r="AA231" s="150"/>
      <c r="AB231" s="150"/>
      <c r="AC231" s="150"/>
      <c r="AD231" s="150"/>
      <c r="AE231" s="150"/>
      <c r="AF231" s="150"/>
      <c r="AG231" s="150" t="s">
        <v>117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ht="22.5" outlineLevel="3" x14ac:dyDescent="0.2">
      <c r="A232" s="157"/>
      <c r="B232" s="158"/>
      <c r="C232" s="195" t="s">
        <v>368</v>
      </c>
      <c r="D232" s="163"/>
      <c r="E232" s="164">
        <v>16</v>
      </c>
      <c r="F232" s="161"/>
      <c r="G232" s="161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61"/>
      <c r="Z232" s="150"/>
      <c r="AA232" s="150"/>
      <c r="AB232" s="150"/>
      <c r="AC232" s="150"/>
      <c r="AD232" s="150"/>
      <c r="AE232" s="150"/>
      <c r="AF232" s="150"/>
      <c r="AG232" s="150" t="s">
        <v>117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>
        <v>68</v>
      </c>
      <c r="B233" s="158" t="s">
        <v>369</v>
      </c>
      <c r="C233" s="199" t="s">
        <v>370</v>
      </c>
      <c r="D233" s="159" t="s">
        <v>0</v>
      </c>
      <c r="E233" s="191"/>
      <c r="F233" s="162"/>
      <c r="G233" s="161">
        <f>ROUND(E233*F233,2)</f>
        <v>0</v>
      </c>
      <c r="H233" s="162"/>
      <c r="I233" s="161">
        <f>ROUND(E233*H233,2)</f>
        <v>0</v>
      </c>
      <c r="J233" s="162"/>
      <c r="K233" s="161">
        <f>ROUND(E233*J233,2)</f>
        <v>0</v>
      </c>
      <c r="L233" s="161">
        <v>21</v>
      </c>
      <c r="M233" s="161">
        <f>G233*(1+L233/100)</f>
        <v>0</v>
      </c>
      <c r="N233" s="160">
        <v>0</v>
      </c>
      <c r="O233" s="160">
        <f>ROUND(E233*N233,2)</f>
        <v>0</v>
      </c>
      <c r="P233" s="160">
        <v>0</v>
      </c>
      <c r="Q233" s="160">
        <f>ROUND(E233*P233,2)</f>
        <v>0</v>
      </c>
      <c r="R233" s="161"/>
      <c r="S233" s="161" t="s">
        <v>111</v>
      </c>
      <c r="T233" s="161" t="s">
        <v>111</v>
      </c>
      <c r="U233" s="161">
        <v>0.03</v>
      </c>
      <c r="V233" s="161">
        <f>ROUND(E233*U233,2)</f>
        <v>0</v>
      </c>
      <c r="W233" s="161"/>
      <c r="X233" s="161" t="s">
        <v>267</v>
      </c>
      <c r="Y233" s="161" t="s">
        <v>114</v>
      </c>
      <c r="Z233" s="150"/>
      <c r="AA233" s="150"/>
      <c r="AB233" s="150"/>
      <c r="AC233" s="150"/>
      <c r="AD233" s="150"/>
      <c r="AE233" s="150"/>
      <c r="AF233" s="150"/>
      <c r="AG233" s="150" t="s">
        <v>268</v>
      </c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x14ac:dyDescent="0.2">
      <c r="A234" s="169" t="s">
        <v>106</v>
      </c>
      <c r="B234" s="170" t="s">
        <v>73</v>
      </c>
      <c r="C234" s="193" t="s">
        <v>74</v>
      </c>
      <c r="D234" s="171"/>
      <c r="E234" s="172"/>
      <c r="F234" s="173"/>
      <c r="G234" s="174">
        <f>SUMIF(AG235:AG238,"&lt;&gt;NOR",G235:G238)</f>
        <v>0</v>
      </c>
      <c r="H234" s="168"/>
      <c r="I234" s="168">
        <f>SUM(I235:I238)</f>
        <v>0</v>
      </c>
      <c r="J234" s="168"/>
      <c r="K234" s="168">
        <f>SUM(K235:K238)</f>
        <v>0</v>
      </c>
      <c r="L234" s="168"/>
      <c r="M234" s="168">
        <f>SUM(M235:M238)</f>
        <v>0</v>
      </c>
      <c r="N234" s="167"/>
      <c r="O234" s="167">
        <f>SUM(O235:O238)</f>
        <v>0</v>
      </c>
      <c r="P234" s="167"/>
      <c r="Q234" s="167">
        <f>SUM(Q235:Q238)</f>
        <v>0</v>
      </c>
      <c r="R234" s="168"/>
      <c r="S234" s="168"/>
      <c r="T234" s="168"/>
      <c r="U234" s="168"/>
      <c r="V234" s="168">
        <f>SUM(V235:V238)</f>
        <v>1.1399999999999999</v>
      </c>
      <c r="W234" s="168"/>
      <c r="X234" s="168"/>
      <c r="Y234" s="168"/>
      <c r="AG234" t="s">
        <v>107</v>
      </c>
    </row>
    <row r="235" spans="1:60" ht="22.5" outlineLevel="1" x14ac:dyDescent="0.2">
      <c r="A235" s="185">
        <v>69</v>
      </c>
      <c r="B235" s="186" t="s">
        <v>371</v>
      </c>
      <c r="C235" s="197" t="s">
        <v>372</v>
      </c>
      <c r="D235" s="187" t="s">
        <v>373</v>
      </c>
      <c r="E235" s="188">
        <v>1</v>
      </c>
      <c r="F235" s="189"/>
      <c r="G235" s="190">
        <f>ROUND(E235*F235,2)</f>
        <v>0</v>
      </c>
      <c r="H235" s="162"/>
      <c r="I235" s="161">
        <f>ROUND(E235*H235,2)</f>
        <v>0</v>
      </c>
      <c r="J235" s="162"/>
      <c r="K235" s="161">
        <f>ROUND(E235*J235,2)</f>
        <v>0</v>
      </c>
      <c r="L235" s="161">
        <v>21</v>
      </c>
      <c r="M235" s="161">
        <f>G235*(1+L235/100)</f>
        <v>0</v>
      </c>
      <c r="N235" s="160">
        <v>0</v>
      </c>
      <c r="O235" s="160">
        <f>ROUND(E235*N235,2)</f>
        <v>0</v>
      </c>
      <c r="P235" s="160">
        <v>0</v>
      </c>
      <c r="Q235" s="160">
        <f>ROUND(E235*P235,2)</f>
        <v>0</v>
      </c>
      <c r="R235" s="161"/>
      <c r="S235" s="161" t="s">
        <v>271</v>
      </c>
      <c r="T235" s="161" t="s">
        <v>112</v>
      </c>
      <c r="U235" s="161">
        <v>0.56999999999999995</v>
      </c>
      <c r="V235" s="161">
        <f>ROUND(E235*U235,2)</f>
        <v>0.56999999999999995</v>
      </c>
      <c r="W235" s="161"/>
      <c r="X235" s="161" t="s">
        <v>113</v>
      </c>
      <c r="Y235" s="161" t="s">
        <v>114</v>
      </c>
      <c r="Z235" s="150"/>
      <c r="AA235" s="150"/>
      <c r="AB235" s="150"/>
      <c r="AC235" s="150"/>
      <c r="AD235" s="150"/>
      <c r="AE235" s="150"/>
      <c r="AF235" s="150"/>
      <c r="AG235" s="150" t="s">
        <v>115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ht="22.5" outlineLevel="1" x14ac:dyDescent="0.2">
      <c r="A236" s="185">
        <v>70</v>
      </c>
      <c r="B236" s="186" t="s">
        <v>374</v>
      </c>
      <c r="C236" s="197" t="s">
        <v>375</v>
      </c>
      <c r="D236" s="187" t="s">
        <v>373</v>
      </c>
      <c r="E236" s="188">
        <v>1</v>
      </c>
      <c r="F236" s="189"/>
      <c r="G236" s="190">
        <f>ROUND(E236*F236,2)</f>
        <v>0</v>
      </c>
      <c r="H236" s="162"/>
      <c r="I236" s="161">
        <f>ROUND(E236*H236,2)</f>
        <v>0</v>
      </c>
      <c r="J236" s="162"/>
      <c r="K236" s="161">
        <f>ROUND(E236*J236,2)</f>
        <v>0</v>
      </c>
      <c r="L236" s="161">
        <v>21</v>
      </c>
      <c r="M236" s="161">
        <f>G236*(1+L236/100)</f>
        <v>0</v>
      </c>
      <c r="N236" s="160">
        <v>0</v>
      </c>
      <c r="O236" s="160">
        <f>ROUND(E236*N236,2)</f>
        <v>0</v>
      </c>
      <c r="P236" s="160">
        <v>0</v>
      </c>
      <c r="Q236" s="160">
        <f>ROUND(E236*P236,2)</f>
        <v>0</v>
      </c>
      <c r="R236" s="161"/>
      <c r="S236" s="161" t="s">
        <v>271</v>
      </c>
      <c r="T236" s="161" t="s">
        <v>112</v>
      </c>
      <c r="U236" s="161">
        <v>0.56999999999999995</v>
      </c>
      <c r="V236" s="161">
        <f>ROUND(E236*U236,2)</f>
        <v>0.56999999999999995</v>
      </c>
      <c r="W236" s="161"/>
      <c r="X236" s="161" t="s">
        <v>113</v>
      </c>
      <c r="Y236" s="161" t="s">
        <v>114</v>
      </c>
      <c r="Z236" s="150"/>
      <c r="AA236" s="150"/>
      <c r="AB236" s="150"/>
      <c r="AC236" s="150"/>
      <c r="AD236" s="150"/>
      <c r="AE236" s="150"/>
      <c r="AF236" s="150"/>
      <c r="AG236" s="150" t="s">
        <v>115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79">
        <v>71</v>
      </c>
      <c r="B237" s="180" t="s">
        <v>376</v>
      </c>
      <c r="C237" s="194" t="s">
        <v>377</v>
      </c>
      <c r="D237" s="181" t="s">
        <v>378</v>
      </c>
      <c r="E237" s="182">
        <v>1</v>
      </c>
      <c r="F237" s="183"/>
      <c r="G237" s="184">
        <f>ROUND(E237*F237,2)</f>
        <v>0</v>
      </c>
      <c r="H237" s="162"/>
      <c r="I237" s="161">
        <f>ROUND(E237*H237,2)</f>
        <v>0</v>
      </c>
      <c r="J237" s="162"/>
      <c r="K237" s="161">
        <f>ROUND(E237*J237,2)</f>
        <v>0</v>
      </c>
      <c r="L237" s="161">
        <v>21</v>
      </c>
      <c r="M237" s="161">
        <f>G237*(1+L237/100)</f>
        <v>0</v>
      </c>
      <c r="N237" s="160">
        <v>0</v>
      </c>
      <c r="O237" s="160">
        <f>ROUND(E237*N237,2)</f>
        <v>0</v>
      </c>
      <c r="P237" s="160">
        <v>0</v>
      </c>
      <c r="Q237" s="160">
        <f>ROUND(E237*P237,2)</f>
        <v>0</v>
      </c>
      <c r="R237" s="161"/>
      <c r="S237" s="161" t="s">
        <v>271</v>
      </c>
      <c r="T237" s="161" t="s">
        <v>112</v>
      </c>
      <c r="U237" s="161">
        <v>0</v>
      </c>
      <c r="V237" s="161">
        <f>ROUND(E237*U237,2)</f>
        <v>0</v>
      </c>
      <c r="W237" s="161"/>
      <c r="X237" s="161" t="s">
        <v>113</v>
      </c>
      <c r="Y237" s="161" t="s">
        <v>114</v>
      </c>
      <c r="Z237" s="150"/>
      <c r="AA237" s="150"/>
      <c r="AB237" s="150"/>
      <c r="AC237" s="150"/>
      <c r="AD237" s="150"/>
      <c r="AE237" s="150"/>
      <c r="AF237" s="150"/>
      <c r="AG237" s="150" t="s">
        <v>115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2" x14ac:dyDescent="0.2">
      <c r="A238" s="157"/>
      <c r="B238" s="158"/>
      <c r="C238" s="195" t="s">
        <v>379</v>
      </c>
      <c r="D238" s="163"/>
      <c r="E238" s="164">
        <v>1</v>
      </c>
      <c r="F238" s="161"/>
      <c r="G238" s="1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61"/>
      <c r="Z238" s="150"/>
      <c r="AA238" s="150"/>
      <c r="AB238" s="150"/>
      <c r="AC238" s="150"/>
      <c r="AD238" s="150"/>
      <c r="AE238" s="150"/>
      <c r="AF238" s="150"/>
      <c r="AG238" s="150" t="s">
        <v>117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x14ac:dyDescent="0.2">
      <c r="A239" s="169" t="s">
        <v>106</v>
      </c>
      <c r="B239" s="170" t="s">
        <v>75</v>
      </c>
      <c r="C239" s="193" t="s">
        <v>76</v>
      </c>
      <c r="D239" s="171"/>
      <c r="E239" s="172"/>
      <c r="F239" s="173"/>
      <c r="G239" s="174">
        <f>SUMIF(AG240:AG249,"&lt;&gt;NOR",G240:G249)</f>
        <v>0</v>
      </c>
      <c r="H239" s="168"/>
      <c r="I239" s="168">
        <f>SUM(I240:I249)</f>
        <v>0</v>
      </c>
      <c r="J239" s="168"/>
      <c r="K239" s="168">
        <f>SUM(K240:K249)</f>
        <v>0</v>
      </c>
      <c r="L239" s="168"/>
      <c r="M239" s="168">
        <f>SUM(M240:M249)</f>
        <v>0</v>
      </c>
      <c r="N239" s="167"/>
      <c r="O239" s="167">
        <f>SUM(O240:O249)</f>
        <v>0</v>
      </c>
      <c r="P239" s="167"/>
      <c r="Q239" s="167">
        <f>SUM(Q240:Q249)</f>
        <v>0</v>
      </c>
      <c r="R239" s="168"/>
      <c r="S239" s="168"/>
      <c r="T239" s="168"/>
      <c r="U239" s="168"/>
      <c r="V239" s="168">
        <f>SUM(V240:V249)</f>
        <v>488.29999999999995</v>
      </c>
      <c r="W239" s="168"/>
      <c r="X239" s="168"/>
      <c r="Y239" s="168"/>
      <c r="AG239" t="s">
        <v>107</v>
      </c>
    </row>
    <row r="240" spans="1:60" outlineLevel="1" x14ac:dyDescent="0.2">
      <c r="A240" s="185">
        <v>72</v>
      </c>
      <c r="B240" s="186" t="s">
        <v>380</v>
      </c>
      <c r="C240" s="197" t="s">
        <v>381</v>
      </c>
      <c r="D240" s="187" t="s">
        <v>248</v>
      </c>
      <c r="E240" s="188">
        <v>93.758799999999994</v>
      </c>
      <c r="F240" s="189"/>
      <c r="G240" s="190">
        <f>ROUND(E240*F240,2)</f>
        <v>0</v>
      </c>
      <c r="H240" s="162"/>
      <c r="I240" s="161">
        <f>ROUND(E240*H240,2)</f>
        <v>0</v>
      </c>
      <c r="J240" s="162"/>
      <c r="K240" s="161">
        <f>ROUND(E240*J240,2)</f>
        <v>0</v>
      </c>
      <c r="L240" s="161">
        <v>21</v>
      </c>
      <c r="M240" s="161">
        <f>G240*(1+L240/100)</f>
        <v>0</v>
      </c>
      <c r="N240" s="160">
        <v>0</v>
      </c>
      <c r="O240" s="160">
        <f>ROUND(E240*N240,2)</f>
        <v>0</v>
      </c>
      <c r="P240" s="160">
        <v>0</v>
      </c>
      <c r="Q240" s="160">
        <f>ROUND(E240*P240,2)</f>
        <v>0</v>
      </c>
      <c r="R240" s="161"/>
      <c r="S240" s="161" t="s">
        <v>111</v>
      </c>
      <c r="T240" s="161" t="s">
        <v>111</v>
      </c>
      <c r="U240" s="161">
        <v>0.93300000000000005</v>
      </c>
      <c r="V240" s="161">
        <f>ROUND(E240*U240,2)</f>
        <v>87.48</v>
      </c>
      <c r="W240" s="161"/>
      <c r="X240" s="161" t="s">
        <v>382</v>
      </c>
      <c r="Y240" s="161" t="s">
        <v>114</v>
      </c>
      <c r="Z240" s="150"/>
      <c r="AA240" s="150"/>
      <c r="AB240" s="150"/>
      <c r="AC240" s="150"/>
      <c r="AD240" s="150"/>
      <c r="AE240" s="150"/>
      <c r="AF240" s="150"/>
      <c r="AG240" s="150" t="s">
        <v>383</v>
      </c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85">
        <v>73</v>
      </c>
      <c r="B241" s="186" t="s">
        <v>384</v>
      </c>
      <c r="C241" s="197" t="s">
        <v>385</v>
      </c>
      <c r="D241" s="187" t="s">
        <v>248</v>
      </c>
      <c r="E241" s="188">
        <v>93.758799999999994</v>
      </c>
      <c r="F241" s="189"/>
      <c r="G241" s="190">
        <f>ROUND(E241*F241,2)</f>
        <v>0</v>
      </c>
      <c r="H241" s="162"/>
      <c r="I241" s="161">
        <f>ROUND(E241*H241,2)</f>
        <v>0</v>
      </c>
      <c r="J241" s="162"/>
      <c r="K241" s="161">
        <f>ROUND(E241*J241,2)</f>
        <v>0</v>
      </c>
      <c r="L241" s="161">
        <v>21</v>
      </c>
      <c r="M241" s="161">
        <f>G241*(1+L241/100)</f>
        <v>0</v>
      </c>
      <c r="N241" s="160">
        <v>0</v>
      </c>
      <c r="O241" s="160">
        <f>ROUND(E241*N241,2)</f>
        <v>0</v>
      </c>
      <c r="P241" s="160">
        <v>0</v>
      </c>
      <c r="Q241" s="160">
        <f>ROUND(E241*P241,2)</f>
        <v>0</v>
      </c>
      <c r="R241" s="161"/>
      <c r="S241" s="161" t="s">
        <v>111</v>
      </c>
      <c r="T241" s="161" t="s">
        <v>111</v>
      </c>
      <c r="U241" s="161">
        <v>0.65300000000000002</v>
      </c>
      <c r="V241" s="161">
        <f>ROUND(E241*U241,2)</f>
        <v>61.22</v>
      </c>
      <c r="W241" s="161"/>
      <c r="X241" s="161" t="s">
        <v>382</v>
      </c>
      <c r="Y241" s="161" t="s">
        <v>114</v>
      </c>
      <c r="Z241" s="150"/>
      <c r="AA241" s="150"/>
      <c r="AB241" s="150"/>
      <c r="AC241" s="150"/>
      <c r="AD241" s="150"/>
      <c r="AE241" s="150"/>
      <c r="AF241" s="150"/>
      <c r="AG241" s="150" t="s">
        <v>383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85">
        <v>74</v>
      </c>
      <c r="B242" s="186" t="s">
        <v>386</v>
      </c>
      <c r="C242" s="197" t="s">
        <v>387</v>
      </c>
      <c r="D242" s="187" t="s">
        <v>248</v>
      </c>
      <c r="E242" s="188">
        <v>93.758799999999994</v>
      </c>
      <c r="F242" s="189"/>
      <c r="G242" s="190">
        <f>ROUND(E242*F242,2)</f>
        <v>0</v>
      </c>
      <c r="H242" s="162"/>
      <c r="I242" s="161">
        <f>ROUND(E242*H242,2)</f>
        <v>0</v>
      </c>
      <c r="J242" s="162"/>
      <c r="K242" s="161">
        <f>ROUND(E242*J242,2)</f>
        <v>0</v>
      </c>
      <c r="L242" s="161">
        <v>21</v>
      </c>
      <c r="M242" s="161">
        <f>G242*(1+L242/100)</f>
        <v>0</v>
      </c>
      <c r="N242" s="160">
        <v>0</v>
      </c>
      <c r="O242" s="160">
        <f>ROUND(E242*N242,2)</f>
        <v>0</v>
      </c>
      <c r="P242" s="160">
        <v>0</v>
      </c>
      <c r="Q242" s="160">
        <f>ROUND(E242*P242,2)</f>
        <v>0</v>
      </c>
      <c r="R242" s="161"/>
      <c r="S242" s="161" t="s">
        <v>111</v>
      </c>
      <c r="T242" s="161" t="s">
        <v>111</v>
      </c>
      <c r="U242" s="161">
        <v>0.94199999999999995</v>
      </c>
      <c r="V242" s="161">
        <f>ROUND(E242*U242,2)</f>
        <v>88.32</v>
      </c>
      <c r="W242" s="161"/>
      <c r="X242" s="161" t="s">
        <v>382</v>
      </c>
      <c r="Y242" s="161" t="s">
        <v>114</v>
      </c>
      <c r="Z242" s="150"/>
      <c r="AA242" s="150"/>
      <c r="AB242" s="150"/>
      <c r="AC242" s="150"/>
      <c r="AD242" s="150"/>
      <c r="AE242" s="150"/>
      <c r="AF242" s="150"/>
      <c r="AG242" s="150" t="s">
        <v>383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85">
        <v>75</v>
      </c>
      <c r="B243" s="186" t="s">
        <v>388</v>
      </c>
      <c r="C243" s="197" t="s">
        <v>389</v>
      </c>
      <c r="D243" s="187" t="s">
        <v>248</v>
      </c>
      <c r="E243" s="188">
        <v>937.58797000000004</v>
      </c>
      <c r="F243" s="189"/>
      <c r="G243" s="190">
        <f>ROUND(E243*F243,2)</f>
        <v>0</v>
      </c>
      <c r="H243" s="162"/>
      <c r="I243" s="161">
        <f>ROUND(E243*H243,2)</f>
        <v>0</v>
      </c>
      <c r="J243" s="162"/>
      <c r="K243" s="161">
        <f>ROUND(E243*J243,2)</f>
        <v>0</v>
      </c>
      <c r="L243" s="161">
        <v>21</v>
      </c>
      <c r="M243" s="161">
        <f>G243*(1+L243/100)</f>
        <v>0</v>
      </c>
      <c r="N243" s="160">
        <v>0</v>
      </c>
      <c r="O243" s="160">
        <f>ROUND(E243*N243,2)</f>
        <v>0</v>
      </c>
      <c r="P243" s="160">
        <v>0</v>
      </c>
      <c r="Q243" s="160">
        <f>ROUND(E243*P243,2)</f>
        <v>0</v>
      </c>
      <c r="R243" s="161"/>
      <c r="S243" s="161" t="s">
        <v>111</v>
      </c>
      <c r="T243" s="161" t="s">
        <v>111</v>
      </c>
      <c r="U243" s="161">
        <v>0.105</v>
      </c>
      <c r="V243" s="161">
        <f>ROUND(E243*U243,2)</f>
        <v>98.45</v>
      </c>
      <c r="W243" s="161"/>
      <c r="X243" s="161" t="s">
        <v>382</v>
      </c>
      <c r="Y243" s="161" t="s">
        <v>114</v>
      </c>
      <c r="Z243" s="150"/>
      <c r="AA243" s="150"/>
      <c r="AB243" s="150"/>
      <c r="AC243" s="150"/>
      <c r="AD243" s="150"/>
      <c r="AE243" s="150"/>
      <c r="AF243" s="150"/>
      <c r="AG243" s="150" t="s">
        <v>383</v>
      </c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79">
        <v>76</v>
      </c>
      <c r="B244" s="180" t="s">
        <v>390</v>
      </c>
      <c r="C244" s="194" t="s">
        <v>391</v>
      </c>
      <c r="D244" s="181" t="s">
        <v>248</v>
      </c>
      <c r="E244" s="182">
        <v>93.758799999999994</v>
      </c>
      <c r="F244" s="183"/>
      <c r="G244" s="184">
        <f>ROUND(E244*F244,2)</f>
        <v>0</v>
      </c>
      <c r="H244" s="162"/>
      <c r="I244" s="161">
        <f>ROUND(E244*H244,2)</f>
        <v>0</v>
      </c>
      <c r="J244" s="162"/>
      <c r="K244" s="161">
        <f>ROUND(E244*J244,2)</f>
        <v>0</v>
      </c>
      <c r="L244" s="161">
        <v>21</v>
      </c>
      <c r="M244" s="161">
        <f>G244*(1+L244/100)</f>
        <v>0</v>
      </c>
      <c r="N244" s="160">
        <v>0</v>
      </c>
      <c r="O244" s="160">
        <f>ROUND(E244*N244,2)</f>
        <v>0</v>
      </c>
      <c r="P244" s="160">
        <v>0</v>
      </c>
      <c r="Q244" s="160">
        <f>ROUND(E244*P244,2)</f>
        <v>0</v>
      </c>
      <c r="R244" s="161"/>
      <c r="S244" s="161" t="s">
        <v>111</v>
      </c>
      <c r="T244" s="161" t="s">
        <v>111</v>
      </c>
      <c r="U244" s="161">
        <v>0.49</v>
      </c>
      <c r="V244" s="161">
        <f>ROUND(E244*U244,2)</f>
        <v>45.94</v>
      </c>
      <c r="W244" s="161"/>
      <c r="X244" s="161" t="s">
        <v>382</v>
      </c>
      <c r="Y244" s="161" t="s">
        <v>114</v>
      </c>
      <c r="Z244" s="150"/>
      <c r="AA244" s="150"/>
      <c r="AB244" s="150"/>
      <c r="AC244" s="150"/>
      <c r="AD244" s="150"/>
      <c r="AE244" s="150"/>
      <c r="AF244" s="150"/>
      <c r="AG244" s="150" t="s">
        <v>383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2" x14ac:dyDescent="0.2">
      <c r="A245" s="157"/>
      <c r="B245" s="158"/>
      <c r="C245" s="259" t="s">
        <v>392</v>
      </c>
      <c r="D245" s="260"/>
      <c r="E245" s="260"/>
      <c r="F245" s="260"/>
      <c r="G245" s="260"/>
      <c r="H245" s="161"/>
      <c r="I245" s="161"/>
      <c r="J245" s="161"/>
      <c r="K245" s="161"/>
      <c r="L245" s="161"/>
      <c r="M245" s="161"/>
      <c r="N245" s="160"/>
      <c r="O245" s="160"/>
      <c r="P245" s="160"/>
      <c r="Q245" s="160"/>
      <c r="R245" s="161"/>
      <c r="S245" s="161"/>
      <c r="T245" s="161"/>
      <c r="U245" s="161"/>
      <c r="V245" s="161"/>
      <c r="W245" s="161"/>
      <c r="X245" s="161"/>
      <c r="Y245" s="161"/>
      <c r="Z245" s="150"/>
      <c r="AA245" s="150"/>
      <c r="AB245" s="150"/>
      <c r="AC245" s="150"/>
      <c r="AD245" s="150"/>
      <c r="AE245" s="150"/>
      <c r="AF245" s="150"/>
      <c r="AG245" s="150" t="s">
        <v>133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85">
        <v>77</v>
      </c>
      <c r="B246" s="186" t="s">
        <v>393</v>
      </c>
      <c r="C246" s="197" t="s">
        <v>394</v>
      </c>
      <c r="D246" s="187" t="s">
        <v>248</v>
      </c>
      <c r="E246" s="188">
        <v>375.03519</v>
      </c>
      <c r="F246" s="189"/>
      <c r="G246" s="190">
        <f>ROUND(E246*F246,2)</f>
        <v>0</v>
      </c>
      <c r="H246" s="162"/>
      <c r="I246" s="161">
        <f>ROUND(E246*H246,2)</f>
        <v>0</v>
      </c>
      <c r="J246" s="162"/>
      <c r="K246" s="161">
        <f>ROUND(E246*J246,2)</f>
        <v>0</v>
      </c>
      <c r="L246" s="161">
        <v>21</v>
      </c>
      <c r="M246" s="161">
        <f>G246*(1+L246/100)</f>
        <v>0</v>
      </c>
      <c r="N246" s="160">
        <v>0</v>
      </c>
      <c r="O246" s="160">
        <f>ROUND(E246*N246,2)</f>
        <v>0</v>
      </c>
      <c r="P246" s="160">
        <v>0</v>
      </c>
      <c r="Q246" s="160">
        <f>ROUND(E246*P246,2)</f>
        <v>0</v>
      </c>
      <c r="R246" s="161"/>
      <c r="S246" s="161" t="s">
        <v>111</v>
      </c>
      <c r="T246" s="161" t="s">
        <v>111</v>
      </c>
      <c r="U246" s="161">
        <v>0</v>
      </c>
      <c r="V246" s="161">
        <f>ROUND(E246*U246,2)</f>
        <v>0</v>
      </c>
      <c r="W246" s="161"/>
      <c r="X246" s="161" t="s">
        <v>382</v>
      </c>
      <c r="Y246" s="161" t="s">
        <v>114</v>
      </c>
      <c r="Z246" s="150"/>
      <c r="AA246" s="150"/>
      <c r="AB246" s="150"/>
      <c r="AC246" s="150"/>
      <c r="AD246" s="150"/>
      <c r="AE246" s="150"/>
      <c r="AF246" s="150"/>
      <c r="AG246" s="150" t="s">
        <v>383</v>
      </c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85">
        <v>78</v>
      </c>
      <c r="B247" s="186" t="s">
        <v>395</v>
      </c>
      <c r="C247" s="197" t="s">
        <v>396</v>
      </c>
      <c r="D247" s="187" t="s">
        <v>248</v>
      </c>
      <c r="E247" s="188">
        <v>93.758799999999994</v>
      </c>
      <c r="F247" s="189"/>
      <c r="G247" s="190">
        <f>ROUND(E247*F247,2)</f>
        <v>0</v>
      </c>
      <c r="H247" s="162"/>
      <c r="I247" s="161">
        <f>ROUND(E247*H247,2)</f>
        <v>0</v>
      </c>
      <c r="J247" s="162"/>
      <c r="K247" s="161">
        <f>ROUND(E247*J247,2)</f>
        <v>0</v>
      </c>
      <c r="L247" s="161">
        <v>21</v>
      </c>
      <c r="M247" s="161">
        <f>G247*(1+L247/100)</f>
        <v>0</v>
      </c>
      <c r="N247" s="160">
        <v>0</v>
      </c>
      <c r="O247" s="160">
        <f>ROUND(E247*N247,2)</f>
        <v>0</v>
      </c>
      <c r="P247" s="160">
        <v>0</v>
      </c>
      <c r="Q247" s="160">
        <f>ROUND(E247*P247,2)</f>
        <v>0</v>
      </c>
      <c r="R247" s="161"/>
      <c r="S247" s="161" t="s">
        <v>111</v>
      </c>
      <c r="T247" s="161" t="s">
        <v>111</v>
      </c>
      <c r="U247" s="161">
        <v>1.1399999999999999</v>
      </c>
      <c r="V247" s="161">
        <f>ROUND(E247*U247,2)</f>
        <v>106.89</v>
      </c>
      <c r="W247" s="161"/>
      <c r="X247" s="161" t="s">
        <v>382</v>
      </c>
      <c r="Y247" s="161" t="s">
        <v>114</v>
      </c>
      <c r="Z247" s="150"/>
      <c r="AA247" s="150"/>
      <c r="AB247" s="150"/>
      <c r="AC247" s="150"/>
      <c r="AD247" s="150"/>
      <c r="AE247" s="150"/>
      <c r="AF247" s="150"/>
      <c r="AG247" s="150" t="s">
        <v>383</v>
      </c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ht="22.5" outlineLevel="1" x14ac:dyDescent="0.2">
      <c r="A248" s="185">
        <v>79</v>
      </c>
      <c r="B248" s="186" t="s">
        <v>397</v>
      </c>
      <c r="C248" s="197" t="s">
        <v>398</v>
      </c>
      <c r="D248" s="187" t="s">
        <v>248</v>
      </c>
      <c r="E248" s="188">
        <v>109.59608</v>
      </c>
      <c r="F248" s="189"/>
      <c r="G248" s="190">
        <f>ROUND(E248*F248,2)</f>
        <v>0</v>
      </c>
      <c r="H248" s="162"/>
      <c r="I248" s="161">
        <f>ROUND(E248*H248,2)</f>
        <v>0</v>
      </c>
      <c r="J248" s="162"/>
      <c r="K248" s="161">
        <f>ROUND(E248*J248,2)</f>
        <v>0</v>
      </c>
      <c r="L248" s="161">
        <v>21</v>
      </c>
      <c r="M248" s="161">
        <f>G248*(1+L248/100)</f>
        <v>0</v>
      </c>
      <c r="N248" s="160">
        <v>0</v>
      </c>
      <c r="O248" s="160">
        <f>ROUND(E248*N248,2)</f>
        <v>0</v>
      </c>
      <c r="P248" s="160">
        <v>0</v>
      </c>
      <c r="Q248" s="160">
        <f>ROUND(E248*P248,2)</f>
        <v>0</v>
      </c>
      <c r="R248" s="161"/>
      <c r="S248" s="161" t="s">
        <v>111</v>
      </c>
      <c r="T248" s="161" t="s">
        <v>111</v>
      </c>
      <c r="U248" s="161">
        <v>0</v>
      </c>
      <c r="V248" s="161">
        <f>ROUND(E248*U248,2)</f>
        <v>0</v>
      </c>
      <c r="W248" s="161"/>
      <c r="X248" s="161" t="s">
        <v>113</v>
      </c>
      <c r="Y248" s="161" t="s">
        <v>114</v>
      </c>
      <c r="Z248" s="150"/>
      <c r="AA248" s="150"/>
      <c r="AB248" s="150"/>
      <c r="AC248" s="150"/>
      <c r="AD248" s="150"/>
      <c r="AE248" s="150"/>
      <c r="AF248" s="150"/>
      <c r="AG248" s="150" t="s">
        <v>115</v>
      </c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ht="22.5" outlineLevel="1" x14ac:dyDescent="0.2">
      <c r="A249" s="185">
        <v>80</v>
      </c>
      <c r="B249" s="186" t="s">
        <v>399</v>
      </c>
      <c r="C249" s="197" t="s">
        <v>400</v>
      </c>
      <c r="D249" s="187" t="s">
        <v>248</v>
      </c>
      <c r="E249" s="188">
        <v>1.2529999999999999</v>
      </c>
      <c r="F249" s="189"/>
      <c r="G249" s="190">
        <f>ROUND(E249*F249,2)</f>
        <v>0</v>
      </c>
      <c r="H249" s="162"/>
      <c r="I249" s="161">
        <f>ROUND(E249*H249,2)</f>
        <v>0</v>
      </c>
      <c r="J249" s="162"/>
      <c r="K249" s="161">
        <f>ROUND(E249*J249,2)</f>
        <v>0</v>
      </c>
      <c r="L249" s="161">
        <v>21</v>
      </c>
      <c r="M249" s="161">
        <f>G249*(1+L249/100)</f>
        <v>0</v>
      </c>
      <c r="N249" s="160">
        <v>0</v>
      </c>
      <c r="O249" s="160">
        <f>ROUND(E249*N249,2)</f>
        <v>0</v>
      </c>
      <c r="P249" s="160">
        <v>0</v>
      </c>
      <c r="Q249" s="160">
        <f>ROUND(E249*P249,2)</f>
        <v>0</v>
      </c>
      <c r="R249" s="161"/>
      <c r="S249" s="161" t="s">
        <v>111</v>
      </c>
      <c r="T249" s="161" t="s">
        <v>111</v>
      </c>
      <c r="U249" s="161">
        <v>0</v>
      </c>
      <c r="V249" s="161">
        <f>ROUND(E249*U249,2)</f>
        <v>0</v>
      </c>
      <c r="W249" s="161"/>
      <c r="X249" s="161" t="s">
        <v>113</v>
      </c>
      <c r="Y249" s="161" t="s">
        <v>114</v>
      </c>
      <c r="Z249" s="150"/>
      <c r="AA249" s="150"/>
      <c r="AB249" s="150"/>
      <c r="AC249" s="150"/>
      <c r="AD249" s="150"/>
      <c r="AE249" s="150"/>
      <c r="AF249" s="150"/>
      <c r="AG249" s="150" t="s">
        <v>115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x14ac:dyDescent="0.2">
      <c r="A250" s="169" t="s">
        <v>106</v>
      </c>
      <c r="B250" s="170" t="s">
        <v>78</v>
      </c>
      <c r="C250" s="193" t="s">
        <v>29</v>
      </c>
      <c r="D250" s="171"/>
      <c r="E250" s="172"/>
      <c r="F250" s="173"/>
      <c r="G250" s="174">
        <f>SUMIF(AG251:AG257,"&lt;&gt;NOR",G251:G257)</f>
        <v>0</v>
      </c>
      <c r="H250" s="168"/>
      <c r="I250" s="168">
        <f>SUM(I251:I257)</f>
        <v>0</v>
      </c>
      <c r="J250" s="168"/>
      <c r="K250" s="168">
        <f>SUM(K251:K257)</f>
        <v>0</v>
      </c>
      <c r="L250" s="168"/>
      <c r="M250" s="168">
        <f>SUM(M251:M257)</f>
        <v>0</v>
      </c>
      <c r="N250" s="167"/>
      <c r="O250" s="167">
        <f>SUM(O251:O257)</f>
        <v>0</v>
      </c>
      <c r="P250" s="167"/>
      <c r="Q250" s="167">
        <f>SUM(Q251:Q257)</f>
        <v>0</v>
      </c>
      <c r="R250" s="168"/>
      <c r="S250" s="168"/>
      <c r="T250" s="168"/>
      <c r="U250" s="168"/>
      <c r="V250" s="168">
        <f>SUM(V251:V257)</f>
        <v>0</v>
      </c>
      <c r="W250" s="168"/>
      <c r="X250" s="168"/>
      <c r="Y250" s="168"/>
      <c r="AG250" t="s">
        <v>107</v>
      </c>
    </row>
    <row r="251" spans="1:60" outlineLevel="1" x14ac:dyDescent="0.2">
      <c r="A251" s="179">
        <v>81</v>
      </c>
      <c r="B251" s="180" t="s">
        <v>401</v>
      </c>
      <c r="C251" s="194" t="s">
        <v>402</v>
      </c>
      <c r="D251" s="181" t="s">
        <v>403</v>
      </c>
      <c r="E251" s="182">
        <v>1</v>
      </c>
      <c r="F251" s="183"/>
      <c r="G251" s="184">
        <f>ROUND(E251*F251,2)</f>
        <v>0</v>
      </c>
      <c r="H251" s="162"/>
      <c r="I251" s="161">
        <f>ROUND(E251*H251,2)</f>
        <v>0</v>
      </c>
      <c r="J251" s="162"/>
      <c r="K251" s="161">
        <f>ROUND(E251*J251,2)</f>
        <v>0</v>
      </c>
      <c r="L251" s="161">
        <v>21</v>
      </c>
      <c r="M251" s="161">
        <f>G251*(1+L251/100)</f>
        <v>0</v>
      </c>
      <c r="N251" s="160">
        <v>0</v>
      </c>
      <c r="O251" s="160">
        <f>ROUND(E251*N251,2)</f>
        <v>0</v>
      </c>
      <c r="P251" s="160">
        <v>0</v>
      </c>
      <c r="Q251" s="160">
        <f>ROUND(E251*P251,2)</f>
        <v>0</v>
      </c>
      <c r="R251" s="161"/>
      <c r="S251" s="161" t="s">
        <v>111</v>
      </c>
      <c r="T251" s="161" t="s">
        <v>112</v>
      </c>
      <c r="U251" s="161">
        <v>0</v>
      </c>
      <c r="V251" s="161">
        <f>ROUND(E251*U251,2)</f>
        <v>0</v>
      </c>
      <c r="W251" s="161"/>
      <c r="X251" s="161" t="s">
        <v>404</v>
      </c>
      <c r="Y251" s="161" t="s">
        <v>114</v>
      </c>
      <c r="Z251" s="150"/>
      <c r="AA251" s="150"/>
      <c r="AB251" s="150"/>
      <c r="AC251" s="150"/>
      <c r="AD251" s="150"/>
      <c r="AE251" s="150"/>
      <c r="AF251" s="150"/>
      <c r="AG251" s="150" t="s">
        <v>405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ht="33.75" outlineLevel="2" x14ac:dyDescent="0.2">
      <c r="A252" s="157"/>
      <c r="B252" s="158"/>
      <c r="C252" s="259" t="s">
        <v>406</v>
      </c>
      <c r="D252" s="260"/>
      <c r="E252" s="260"/>
      <c r="F252" s="260"/>
      <c r="G252" s="260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61"/>
      <c r="Z252" s="150"/>
      <c r="AA252" s="150"/>
      <c r="AB252" s="150"/>
      <c r="AC252" s="150"/>
      <c r="AD252" s="150"/>
      <c r="AE252" s="150"/>
      <c r="AF252" s="150"/>
      <c r="AG252" s="150" t="s">
        <v>133</v>
      </c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92" t="str">
        <f>C252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52" s="150"/>
      <c r="BC252" s="150"/>
      <c r="BD252" s="150"/>
      <c r="BE252" s="150"/>
      <c r="BF252" s="150"/>
      <c r="BG252" s="150"/>
      <c r="BH252" s="150"/>
    </row>
    <row r="253" spans="1:60" ht="22.5" outlineLevel="3" x14ac:dyDescent="0.2">
      <c r="A253" s="157"/>
      <c r="B253" s="158"/>
      <c r="C253" s="261" t="s">
        <v>407</v>
      </c>
      <c r="D253" s="262"/>
      <c r="E253" s="262"/>
      <c r="F253" s="262"/>
      <c r="G253" s="262"/>
      <c r="H253" s="161"/>
      <c r="I253" s="161"/>
      <c r="J253" s="161"/>
      <c r="K253" s="161"/>
      <c r="L253" s="161"/>
      <c r="M253" s="161"/>
      <c r="N253" s="160"/>
      <c r="O253" s="160"/>
      <c r="P253" s="160"/>
      <c r="Q253" s="160"/>
      <c r="R253" s="161"/>
      <c r="S253" s="161"/>
      <c r="T253" s="161"/>
      <c r="U253" s="161"/>
      <c r="V253" s="161"/>
      <c r="W253" s="161"/>
      <c r="X253" s="161"/>
      <c r="Y253" s="161"/>
      <c r="Z253" s="150"/>
      <c r="AA253" s="150"/>
      <c r="AB253" s="150"/>
      <c r="AC253" s="150"/>
      <c r="AD253" s="150"/>
      <c r="AE253" s="150"/>
      <c r="AF253" s="150"/>
      <c r="AG253" s="150" t="s">
        <v>133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92" t="str">
        <f>C253</f>
        <v>Zajištění okolních ploch proti poškození, zajištění prostoru pod lešením pomocí netk.,textílie a aglomerovaných materiálů</v>
      </c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79">
        <v>82</v>
      </c>
      <c r="B254" s="180" t="s">
        <v>408</v>
      </c>
      <c r="C254" s="194" t="s">
        <v>409</v>
      </c>
      <c r="D254" s="181" t="s">
        <v>403</v>
      </c>
      <c r="E254" s="182">
        <v>1</v>
      </c>
      <c r="F254" s="183"/>
      <c r="G254" s="184">
        <f>ROUND(E254*F254,2)</f>
        <v>0</v>
      </c>
      <c r="H254" s="162"/>
      <c r="I254" s="161">
        <f>ROUND(E254*H254,2)</f>
        <v>0</v>
      </c>
      <c r="J254" s="162"/>
      <c r="K254" s="161">
        <f>ROUND(E254*J254,2)</f>
        <v>0</v>
      </c>
      <c r="L254" s="161">
        <v>21</v>
      </c>
      <c r="M254" s="161">
        <f>G254*(1+L254/100)</f>
        <v>0</v>
      </c>
      <c r="N254" s="160">
        <v>0</v>
      </c>
      <c r="O254" s="160">
        <f>ROUND(E254*N254,2)</f>
        <v>0</v>
      </c>
      <c r="P254" s="160">
        <v>0</v>
      </c>
      <c r="Q254" s="160">
        <f>ROUND(E254*P254,2)</f>
        <v>0</v>
      </c>
      <c r="R254" s="161"/>
      <c r="S254" s="161" t="s">
        <v>111</v>
      </c>
      <c r="T254" s="161" t="s">
        <v>112</v>
      </c>
      <c r="U254" s="161">
        <v>0</v>
      </c>
      <c r="V254" s="161">
        <f>ROUND(E254*U254,2)</f>
        <v>0</v>
      </c>
      <c r="W254" s="161"/>
      <c r="X254" s="161" t="s">
        <v>404</v>
      </c>
      <c r="Y254" s="161" t="s">
        <v>114</v>
      </c>
      <c r="Z254" s="150"/>
      <c r="AA254" s="150"/>
      <c r="AB254" s="150"/>
      <c r="AC254" s="150"/>
      <c r="AD254" s="150"/>
      <c r="AE254" s="150"/>
      <c r="AF254" s="150"/>
      <c r="AG254" s="150" t="s">
        <v>405</v>
      </c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ht="45" outlineLevel="2" x14ac:dyDescent="0.2">
      <c r="A255" s="157"/>
      <c r="B255" s="158"/>
      <c r="C255" s="259" t="s">
        <v>410</v>
      </c>
      <c r="D255" s="260"/>
      <c r="E255" s="260"/>
      <c r="F255" s="260"/>
      <c r="G255" s="260"/>
      <c r="H255" s="161"/>
      <c r="I255" s="161"/>
      <c r="J255" s="161"/>
      <c r="K255" s="161"/>
      <c r="L255" s="161"/>
      <c r="M255" s="161"/>
      <c r="N255" s="160"/>
      <c r="O255" s="160"/>
      <c r="P255" s="160"/>
      <c r="Q255" s="160"/>
      <c r="R255" s="161"/>
      <c r="S255" s="161"/>
      <c r="T255" s="161"/>
      <c r="U255" s="161"/>
      <c r="V255" s="161"/>
      <c r="W255" s="161"/>
      <c r="X255" s="161"/>
      <c r="Y255" s="161"/>
      <c r="Z255" s="150"/>
      <c r="AA255" s="150"/>
      <c r="AB255" s="150"/>
      <c r="AC255" s="150"/>
      <c r="AD255" s="150"/>
      <c r="AE255" s="150"/>
      <c r="AF255" s="150"/>
      <c r="AG255" s="150" t="s">
        <v>133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92" t="str">
        <f>C255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79">
        <v>83</v>
      </c>
      <c r="B256" s="180" t="s">
        <v>411</v>
      </c>
      <c r="C256" s="194" t="s">
        <v>412</v>
      </c>
      <c r="D256" s="181" t="s">
        <v>403</v>
      </c>
      <c r="E256" s="182">
        <v>1</v>
      </c>
      <c r="F256" s="183"/>
      <c r="G256" s="184">
        <f>ROUND(E256*F256,2)</f>
        <v>0</v>
      </c>
      <c r="H256" s="162"/>
      <c r="I256" s="161">
        <f>ROUND(E256*H256,2)</f>
        <v>0</v>
      </c>
      <c r="J256" s="162"/>
      <c r="K256" s="161">
        <f>ROUND(E256*J256,2)</f>
        <v>0</v>
      </c>
      <c r="L256" s="161">
        <v>21</v>
      </c>
      <c r="M256" s="161">
        <f>G256*(1+L256/100)</f>
        <v>0</v>
      </c>
      <c r="N256" s="160">
        <v>0</v>
      </c>
      <c r="O256" s="160">
        <f>ROUND(E256*N256,2)</f>
        <v>0</v>
      </c>
      <c r="P256" s="160">
        <v>0</v>
      </c>
      <c r="Q256" s="160">
        <f>ROUND(E256*P256,2)</f>
        <v>0</v>
      </c>
      <c r="R256" s="161"/>
      <c r="S256" s="161" t="s">
        <v>111</v>
      </c>
      <c r="T256" s="161" t="s">
        <v>112</v>
      </c>
      <c r="U256" s="161">
        <v>0</v>
      </c>
      <c r="V256" s="161">
        <f>ROUND(E256*U256,2)</f>
        <v>0</v>
      </c>
      <c r="W256" s="161"/>
      <c r="X256" s="161" t="s">
        <v>404</v>
      </c>
      <c r="Y256" s="161" t="s">
        <v>114</v>
      </c>
      <c r="Z256" s="150"/>
      <c r="AA256" s="150"/>
      <c r="AB256" s="150"/>
      <c r="AC256" s="150"/>
      <c r="AD256" s="150"/>
      <c r="AE256" s="150"/>
      <c r="AF256" s="150"/>
      <c r="AG256" s="150" t="s">
        <v>405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33.75" outlineLevel="2" x14ac:dyDescent="0.2">
      <c r="A257" s="157"/>
      <c r="B257" s="158"/>
      <c r="C257" s="259" t="s">
        <v>413</v>
      </c>
      <c r="D257" s="260"/>
      <c r="E257" s="260"/>
      <c r="F257" s="260"/>
      <c r="G257" s="260"/>
      <c r="H257" s="161"/>
      <c r="I257" s="161"/>
      <c r="J257" s="161"/>
      <c r="K257" s="161"/>
      <c r="L257" s="161"/>
      <c r="M257" s="161"/>
      <c r="N257" s="160"/>
      <c r="O257" s="160"/>
      <c r="P257" s="160"/>
      <c r="Q257" s="160"/>
      <c r="R257" s="161"/>
      <c r="S257" s="161"/>
      <c r="T257" s="161"/>
      <c r="U257" s="161"/>
      <c r="V257" s="161"/>
      <c r="W257" s="161"/>
      <c r="X257" s="161"/>
      <c r="Y257" s="161"/>
      <c r="Z257" s="150"/>
      <c r="AA257" s="150"/>
      <c r="AB257" s="150"/>
      <c r="AC257" s="150"/>
      <c r="AD257" s="150"/>
      <c r="AE257" s="150"/>
      <c r="AF257" s="150"/>
      <c r="AG257" s="150" t="s">
        <v>133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92" t="str">
        <f>C257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57" s="150"/>
      <c r="BC257" s="150"/>
      <c r="BD257" s="150"/>
      <c r="BE257" s="150"/>
      <c r="BF257" s="150"/>
      <c r="BG257" s="150"/>
      <c r="BH257" s="150"/>
    </row>
    <row r="258" spans="1:60" x14ac:dyDescent="0.2">
      <c r="A258" s="169" t="s">
        <v>106</v>
      </c>
      <c r="B258" s="170" t="s">
        <v>79</v>
      </c>
      <c r="C258" s="193" t="s">
        <v>30</v>
      </c>
      <c r="D258" s="171"/>
      <c r="E258" s="172"/>
      <c r="F258" s="173"/>
      <c r="G258" s="174">
        <f>SUMIF(AG259:AG276,"&lt;&gt;NOR",G259:G276)</f>
        <v>0</v>
      </c>
      <c r="H258" s="168"/>
      <c r="I258" s="168">
        <f>SUM(I259:I276)</f>
        <v>0</v>
      </c>
      <c r="J258" s="168"/>
      <c r="K258" s="168">
        <f>SUM(K259:K276)</f>
        <v>0</v>
      </c>
      <c r="L258" s="168"/>
      <c r="M258" s="168">
        <f>SUM(M259:M276)</f>
        <v>0</v>
      </c>
      <c r="N258" s="167"/>
      <c r="O258" s="167">
        <f>SUM(O259:O276)</f>
        <v>0</v>
      </c>
      <c r="P258" s="167"/>
      <c r="Q258" s="167">
        <f>SUM(Q259:Q276)</f>
        <v>0</v>
      </c>
      <c r="R258" s="168"/>
      <c r="S258" s="168"/>
      <c r="T258" s="168"/>
      <c r="U258" s="168"/>
      <c r="V258" s="168">
        <f>SUM(V259:V276)</f>
        <v>0</v>
      </c>
      <c r="W258" s="168"/>
      <c r="X258" s="168"/>
      <c r="Y258" s="168"/>
      <c r="AG258" t="s">
        <v>107</v>
      </c>
    </row>
    <row r="259" spans="1:60" outlineLevel="1" x14ac:dyDescent="0.2">
      <c r="A259" s="179">
        <v>84</v>
      </c>
      <c r="B259" s="180" t="s">
        <v>414</v>
      </c>
      <c r="C259" s="194" t="s">
        <v>415</v>
      </c>
      <c r="D259" s="181" t="s">
        <v>403</v>
      </c>
      <c r="E259" s="182">
        <v>1</v>
      </c>
      <c r="F259" s="183"/>
      <c r="G259" s="184">
        <f>ROUND(E259*F259,2)</f>
        <v>0</v>
      </c>
      <c r="H259" s="162"/>
      <c r="I259" s="161">
        <f>ROUND(E259*H259,2)</f>
        <v>0</v>
      </c>
      <c r="J259" s="162"/>
      <c r="K259" s="161">
        <f>ROUND(E259*J259,2)</f>
        <v>0</v>
      </c>
      <c r="L259" s="161">
        <v>21</v>
      </c>
      <c r="M259" s="161">
        <f>G259*(1+L259/100)</f>
        <v>0</v>
      </c>
      <c r="N259" s="160">
        <v>0</v>
      </c>
      <c r="O259" s="160">
        <f>ROUND(E259*N259,2)</f>
        <v>0</v>
      </c>
      <c r="P259" s="160">
        <v>0</v>
      </c>
      <c r="Q259" s="160">
        <f>ROUND(E259*P259,2)</f>
        <v>0</v>
      </c>
      <c r="R259" s="161"/>
      <c r="S259" s="161" t="s">
        <v>111</v>
      </c>
      <c r="T259" s="161" t="s">
        <v>112</v>
      </c>
      <c r="U259" s="161">
        <v>0</v>
      </c>
      <c r="V259" s="161">
        <f>ROUND(E259*U259,2)</f>
        <v>0</v>
      </c>
      <c r="W259" s="161"/>
      <c r="X259" s="161" t="s">
        <v>404</v>
      </c>
      <c r="Y259" s="161" t="s">
        <v>114</v>
      </c>
      <c r="Z259" s="150"/>
      <c r="AA259" s="150"/>
      <c r="AB259" s="150"/>
      <c r="AC259" s="150"/>
      <c r="AD259" s="150"/>
      <c r="AE259" s="150"/>
      <c r="AF259" s="150"/>
      <c r="AG259" s="150" t="s">
        <v>416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ht="22.5" outlineLevel="2" x14ac:dyDescent="0.2">
      <c r="A260" s="157"/>
      <c r="B260" s="158"/>
      <c r="C260" s="259" t="s">
        <v>417</v>
      </c>
      <c r="D260" s="260"/>
      <c r="E260" s="260"/>
      <c r="F260" s="260"/>
      <c r="G260" s="260"/>
      <c r="H260" s="161"/>
      <c r="I260" s="161"/>
      <c r="J260" s="161"/>
      <c r="K260" s="161"/>
      <c r="L260" s="161"/>
      <c r="M260" s="161"/>
      <c r="N260" s="160"/>
      <c r="O260" s="160"/>
      <c r="P260" s="160"/>
      <c r="Q260" s="160"/>
      <c r="R260" s="161"/>
      <c r="S260" s="161"/>
      <c r="T260" s="161"/>
      <c r="U260" s="161"/>
      <c r="V260" s="161"/>
      <c r="W260" s="161"/>
      <c r="X260" s="161"/>
      <c r="Y260" s="161"/>
      <c r="Z260" s="150"/>
      <c r="AA260" s="150"/>
      <c r="AB260" s="150"/>
      <c r="AC260" s="150"/>
      <c r="AD260" s="150"/>
      <c r="AE260" s="150"/>
      <c r="AF260" s="150"/>
      <c r="AG260" s="150" t="s">
        <v>133</v>
      </c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92" t="str">
        <f>C260</f>
        <v>Zaměření a vytýčení stávajících inženýrských sítí v místě stavby z hlediska jejich ochrany při provádění stavby.</v>
      </c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79">
        <v>85</v>
      </c>
      <c r="B261" s="180" t="s">
        <v>418</v>
      </c>
      <c r="C261" s="194" t="s">
        <v>419</v>
      </c>
      <c r="D261" s="181" t="s">
        <v>403</v>
      </c>
      <c r="E261" s="182">
        <v>1</v>
      </c>
      <c r="F261" s="183"/>
      <c r="G261" s="184">
        <f>ROUND(E261*F261,2)</f>
        <v>0</v>
      </c>
      <c r="H261" s="162"/>
      <c r="I261" s="161">
        <f>ROUND(E261*H261,2)</f>
        <v>0</v>
      </c>
      <c r="J261" s="162"/>
      <c r="K261" s="161">
        <f>ROUND(E261*J261,2)</f>
        <v>0</v>
      </c>
      <c r="L261" s="161">
        <v>21</v>
      </c>
      <c r="M261" s="161">
        <f>G261*(1+L261/100)</f>
        <v>0</v>
      </c>
      <c r="N261" s="160">
        <v>0</v>
      </c>
      <c r="O261" s="160">
        <f>ROUND(E261*N261,2)</f>
        <v>0</v>
      </c>
      <c r="P261" s="160">
        <v>0</v>
      </c>
      <c r="Q261" s="160">
        <f>ROUND(E261*P261,2)</f>
        <v>0</v>
      </c>
      <c r="R261" s="161"/>
      <c r="S261" s="161" t="s">
        <v>111</v>
      </c>
      <c r="T261" s="161" t="s">
        <v>112</v>
      </c>
      <c r="U261" s="161">
        <v>0</v>
      </c>
      <c r="V261" s="161">
        <f>ROUND(E261*U261,2)</f>
        <v>0</v>
      </c>
      <c r="W261" s="161"/>
      <c r="X261" s="161" t="s">
        <v>404</v>
      </c>
      <c r="Y261" s="161" t="s">
        <v>114</v>
      </c>
      <c r="Z261" s="150"/>
      <c r="AA261" s="150"/>
      <c r="AB261" s="150"/>
      <c r="AC261" s="150"/>
      <c r="AD261" s="150"/>
      <c r="AE261" s="150"/>
      <c r="AF261" s="150"/>
      <c r="AG261" s="150" t="s">
        <v>416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ht="33.75" outlineLevel="2" x14ac:dyDescent="0.2">
      <c r="A262" s="157"/>
      <c r="B262" s="158"/>
      <c r="C262" s="259" t="s">
        <v>420</v>
      </c>
      <c r="D262" s="260"/>
      <c r="E262" s="260"/>
      <c r="F262" s="260"/>
      <c r="G262" s="260"/>
      <c r="H262" s="161"/>
      <c r="I262" s="161"/>
      <c r="J262" s="161"/>
      <c r="K262" s="161"/>
      <c r="L262" s="161"/>
      <c r="M262" s="161"/>
      <c r="N262" s="160"/>
      <c r="O262" s="160"/>
      <c r="P262" s="160"/>
      <c r="Q262" s="160"/>
      <c r="R262" s="161"/>
      <c r="S262" s="161"/>
      <c r="T262" s="161"/>
      <c r="U262" s="161"/>
      <c r="V262" s="161"/>
      <c r="W262" s="161"/>
      <c r="X262" s="161"/>
      <c r="Y262" s="161"/>
      <c r="Z262" s="150"/>
      <c r="AA262" s="150"/>
      <c r="AB262" s="150"/>
      <c r="AC262" s="150"/>
      <c r="AD262" s="150"/>
      <c r="AE262" s="150"/>
      <c r="AF262" s="150"/>
      <c r="AG262" s="150" t="s">
        <v>133</v>
      </c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92" t="str">
        <f>C262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79">
        <v>86</v>
      </c>
      <c r="B263" s="180" t="s">
        <v>421</v>
      </c>
      <c r="C263" s="194" t="s">
        <v>422</v>
      </c>
      <c r="D263" s="181" t="s">
        <v>403</v>
      </c>
      <c r="E263" s="182">
        <v>1</v>
      </c>
      <c r="F263" s="183"/>
      <c r="G263" s="184">
        <f>ROUND(E263*F263,2)</f>
        <v>0</v>
      </c>
      <c r="H263" s="162"/>
      <c r="I263" s="161">
        <f>ROUND(E263*H263,2)</f>
        <v>0</v>
      </c>
      <c r="J263" s="162"/>
      <c r="K263" s="161">
        <f>ROUND(E263*J263,2)</f>
        <v>0</v>
      </c>
      <c r="L263" s="161">
        <v>21</v>
      </c>
      <c r="M263" s="161">
        <f>G263*(1+L263/100)</f>
        <v>0</v>
      </c>
      <c r="N263" s="160">
        <v>0</v>
      </c>
      <c r="O263" s="160">
        <f>ROUND(E263*N263,2)</f>
        <v>0</v>
      </c>
      <c r="P263" s="160">
        <v>0</v>
      </c>
      <c r="Q263" s="160">
        <f>ROUND(E263*P263,2)</f>
        <v>0</v>
      </c>
      <c r="R263" s="161"/>
      <c r="S263" s="161" t="s">
        <v>111</v>
      </c>
      <c r="T263" s="161" t="s">
        <v>112</v>
      </c>
      <c r="U263" s="161">
        <v>0</v>
      </c>
      <c r="V263" s="161">
        <f>ROUND(E263*U263,2)</f>
        <v>0</v>
      </c>
      <c r="W263" s="161"/>
      <c r="X263" s="161" t="s">
        <v>404</v>
      </c>
      <c r="Y263" s="161" t="s">
        <v>114</v>
      </c>
      <c r="Z263" s="150"/>
      <c r="AA263" s="150"/>
      <c r="AB263" s="150"/>
      <c r="AC263" s="150"/>
      <c r="AD263" s="150"/>
      <c r="AE263" s="150"/>
      <c r="AF263" s="150"/>
      <c r="AG263" s="150" t="s">
        <v>416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ht="33.75" outlineLevel="2" x14ac:dyDescent="0.2">
      <c r="A264" s="157"/>
      <c r="B264" s="158"/>
      <c r="C264" s="259" t="s">
        <v>423</v>
      </c>
      <c r="D264" s="260"/>
      <c r="E264" s="260"/>
      <c r="F264" s="260"/>
      <c r="G264" s="260"/>
      <c r="H264" s="161"/>
      <c r="I264" s="161"/>
      <c r="J264" s="161"/>
      <c r="K264" s="161"/>
      <c r="L264" s="161"/>
      <c r="M264" s="161"/>
      <c r="N264" s="160"/>
      <c r="O264" s="160"/>
      <c r="P264" s="160"/>
      <c r="Q264" s="160"/>
      <c r="R264" s="161"/>
      <c r="S264" s="161"/>
      <c r="T264" s="161"/>
      <c r="U264" s="161"/>
      <c r="V264" s="161"/>
      <c r="W264" s="161"/>
      <c r="X264" s="161"/>
      <c r="Y264" s="161"/>
      <c r="Z264" s="150"/>
      <c r="AA264" s="150"/>
      <c r="AB264" s="150"/>
      <c r="AC264" s="150"/>
      <c r="AD264" s="150"/>
      <c r="AE264" s="150"/>
      <c r="AF264" s="150"/>
      <c r="AG264" s="150" t="s">
        <v>133</v>
      </c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92" t="str">
        <f>C264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64" s="150"/>
      <c r="BC264" s="150"/>
      <c r="BD264" s="150"/>
      <c r="BE264" s="150"/>
      <c r="BF264" s="150"/>
      <c r="BG264" s="150"/>
      <c r="BH264" s="150"/>
    </row>
    <row r="265" spans="1:60" outlineLevel="2" x14ac:dyDescent="0.2">
      <c r="A265" s="157"/>
      <c r="B265" s="158"/>
      <c r="C265" s="195" t="s">
        <v>424</v>
      </c>
      <c r="D265" s="163"/>
      <c r="E265" s="164"/>
      <c r="F265" s="161"/>
      <c r="G265" s="161"/>
      <c r="H265" s="161"/>
      <c r="I265" s="161"/>
      <c r="J265" s="161"/>
      <c r="K265" s="161"/>
      <c r="L265" s="161"/>
      <c r="M265" s="161"/>
      <c r="N265" s="160"/>
      <c r="O265" s="160"/>
      <c r="P265" s="160"/>
      <c r="Q265" s="160"/>
      <c r="R265" s="161"/>
      <c r="S265" s="161"/>
      <c r="T265" s="161"/>
      <c r="U265" s="161"/>
      <c r="V265" s="161"/>
      <c r="W265" s="161"/>
      <c r="X265" s="161"/>
      <c r="Y265" s="161"/>
      <c r="Z265" s="150"/>
      <c r="AA265" s="150"/>
      <c r="AB265" s="150"/>
      <c r="AC265" s="150"/>
      <c r="AD265" s="150"/>
      <c r="AE265" s="150"/>
      <c r="AF265" s="150"/>
      <c r="AG265" s="150" t="s">
        <v>117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3" x14ac:dyDescent="0.2">
      <c r="A266" s="157"/>
      <c r="B266" s="158"/>
      <c r="C266" s="195" t="s">
        <v>425</v>
      </c>
      <c r="D266" s="163"/>
      <c r="E266" s="164"/>
      <c r="F266" s="161"/>
      <c r="G266" s="161"/>
      <c r="H266" s="161"/>
      <c r="I266" s="161"/>
      <c r="J266" s="161"/>
      <c r="K266" s="161"/>
      <c r="L266" s="161"/>
      <c r="M266" s="161"/>
      <c r="N266" s="160"/>
      <c r="O266" s="160"/>
      <c r="P266" s="160"/>
      <c r="Q266" s="160"/>
      <c r="R266" s="161"/>
      <c r="S266" s="161"/>
      <c r="T266" s="161"/>
      <c r="U266" s="161"/>
      <c r="V266" s="161"/>
      <c r="W266" s="161"/>
      <c r="X266" s="161"/>
      <c r="Y266" s="161"/>
      <c r="Z266" s="150"/>
      <c r="AA266" s="150"/>
      <c r="AB266" s="150"/>
      <c r="AC266" s="150"/>
      <c r="AD266" s="150"/>
      <c r="AE266" s="150"/>
      <c r="AF266" s="150"/>
      <c r="AG266" s="150" t="s">
        <v>117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ht="22.5" outlineLevel="3" x14ac:dyDescent="0.2">
      <c r="A267" s="157"/>
      <c r="B267" s="158"/>
      <c r="C267" s="195" t="s">
        <v>426</v>
      </c>
      <c r="D267" s="163"/>
      <c r="E267" s="164"/>
      <c r="F267" s="161"/>
      <c r="G267" s="161"/>
      <c r="H267" s="161"/>
      <c r="I267" s="161"/>
      <c r="J267" s="161"/>
      <c r="K267" s="161"/>
      <c r="L267" s="161"/>
      <c r="M267" s="161"/>
      <c r="N267" s="160"/>
      <c r="O267" s="160"/>
      <c r="P267" s="160"/>
      <c r="Q267" s="160"/>
      <c r="R267" s="161"/>
      <c r="S267" s="161"/>
      <c r="T267" s="161"/>
      <c r="U267" s="161"/>
      <c r="V267" s="161"/>
      <c r="W267" s="161"/>
      <c r="X267" s="161"/>
      <c r="Y267" s="161"/>
      <c r="Z267" s="150"/>
      <c r="AA267" s="150"/>
      <c r="AB267" s="150"/>
      <c r="AC267" s="150"/>
      <c r="AD267" s="150"/>
      <c r="AE267" s="150"/>
      <c r="AF267" s="150"/>
      <c r="AG267" s="150" t="s">
        <v>117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3" x14ac:dyDescent="0.2">
      <c r="A268" s="157"/>
      <c r="B268" s="158"/>
      <c r="C268" s="195" t="s">
        <v>427</v>
      </c>
      <c r="D268" s="163"/>
      <c r="E268" s="164">
        <v>1</v>
      </c>
      <c r="F268" s="161"/>
      <c r="G268" s="161"/>
      <c r="H268" s="161"/>
      <c r="I268" s="161"/>
      <c r="J268" s="161"/>
      <c r="K268" s="161"/>
      <c r="L268" s="161"/>
      <c r="M268" s="161"/>
      <c r="N268" s="160"/>
      <c r="O268" s="160"/>
      <c r="P268" s="160"/>
      <c r="Q268" s="160"/>
      <c r="R268" s="161"/>
      <c r="S268" s="161"/>
      <c r="T268" s="161"/>
      <c r="U268" s="161"/>
      <c r="V268" s="161"/>
      <c r="W268" s="161"/>
      <c r="X268" s="161"/>
      <c r="Y268" s="161"/>
      <c r="Z268" s="150"/>
      <c r="AA268" s="150"/>
      <c r="AB268" s="150"/>
      <c r="AC268" s="150"/>
      <c r="AD268" s="150"/>
      <c r="AE268" s="150"/>
      <c r="AF268" s="150"/>
      <c r="AG268" s="150" t="s">
        <v>117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79">
        <v>87</v>
      </c>
      <c r="B269" s="180" t="s">
        <v>428</v>
      </c>
      <c r="C269" s="194" t="s">
        <v>429</v>
      </c>
      <c r="D269" s="181" t="s">
        <v>403</v>
      </c>
      <c r="E269" s="182">
        <v>1</v>
      </c>
      <c r="F269" s="183"/>
      <c r="G269" s="184">
        <f>ROUND(E269*F269,2)</f>
        <v>0</v>
      </c>
      <c r="H269" s="162"/>
      <c r="I269" s="161">
        <f>ROUND(E269*H269,2)</f>
        <v>0</v>
      </c>
      <c r="J269" s="162"/>
      <c r="K269" s="161">
        <f>ROUND(E269*J269,2)</f>
        <v>0</v>
      </c>
      <c r="L269" s="161">
        <v>21</v>
      </c>
      <c r="M269" s="161">
        <f>G269*(1+L269/100)</f>
        <v>0</v>
      </c>
      <c r="N269" s="160">
        <v>0</v>
      </c>
      <c r="O269" s="160">
        <f>ROUND(E269*N269,2)</f>
        <v>0</v>
      </c>
      <c r="P269" s="160">
        <v>0</v>
      </c>
      <c r="Q269" s="160">
        <f>ROUND(E269*P269,2)</f>
        <v>0</v>
      </c>
      <c r="R269" s="161"/>
      <c r="S269" s="161" t="s">
        <v>111</v>
      </c>
      <c r="T269" s="161" t="s">
        <v>112</v>
      </c>
      <c r="U269" s="161">
        <v>0</v>
      </c>
      <c r="V269" s="161">
        <f>ROUND(E269*U269,2)</f>
        <v>0</v>
      </c>
      <c r="W269" s="161"/>
      <c r="X269" s="161" t="s">
        <v>404</v>
      </c>
      <c r="Y269" s="161" t="s">
        <v>114</v>
      </c>
      <c r="Z269" s="150"/>
      <c r="AA269" s="150"/>
      <c r="AB269" s="150"/>
      <c r="AC269" s="150"/>
      <c r="AD269" s="150"/>
      <c r="AE269" s="150"/>
      <c r="AF269" s="150"/>
      <c r="AG269" s="150" t="s">
        <v>416</v>
      </c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45" outlineLevel="2" x14ac:dyDescent="0.2">
      <c r="A270" s="157"/>
      <c r="B270" s="158"/>
      <c r="C270" s="259" t="s">
        <v>430</v>
      </c>
      <c r="D270" s="260"/>
      <c r="E270" s="260"/>
      <c r="F270" s="260"/>
      <c r="G270" s="260"/>
      <c r="H270" s="161"/>
      <c r="I270" s="161"/>
      <c r="J270" s="161"/>
      <c r="K270" s="161"/>
      <c r="L270" s="161"/>
      <c r="M270" s="161"/>
      <c r="N270" s="160"/>
      <c r="O270" s="160"/>
      <c r="P270" s="160"/>
      <c r="Q270" s="160"/>
      <c r="R270" s="161"/>
      <c r="S270" s="161"/>
      <c r="T270" s="161"/>
      <c r="U270" s="161"/>
      <c r="V270" s="161"/>
      <c r="W270" s="161"/>
      <c r="X270" s="161"/>
      <c r="Y270" s="161"/>
      <c r="Z270" s="150"/>
      <c r="AA270" s="150"/>
      <c r="AB270" s="150"/>
      <c r="AC270" s="150"/>
      <c r="AD270" s="150"/>
      <c r="AE270" s="150"/>
      <c r="AF270" s="150"/>
      <c r="AG270" s="150" t="s">
        <v>133</v>
      </c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92" t="str">
        <f>C270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79">
        <v>88</v>
      </c>
      <c r="B271" s="180" t="s">
        <v>431</v>
      </c>
      <c r="C271" s="194" t="s">
        <v>432</v>
      </c>
      <c r="D271" s="181" t="s">
        <v>403</v>
      </c>
      <c r="E271" s="182">
        <v>1</v>
      </c>
      <c r="F271" s="183"/>
      <c r="G271" s="184">
        <f>ROUND(E271*F271,2)</f>
        <v>0</v>
      </c>
      <c r="H271" s="162"/>
      <c r="I271" s="161">
        <f>ROUND(E271*H271,2)</f>
        <v>0</v>
      </c>
      <c r="J271" s="162"/>
      <c r="K271" s="161">
        <f>ROUND(E271*J271,2)</f>
        <v>0</v>
      </c>
      <c r="L271" s="161">
        <v>21</v>
      </c>
      <c r="M271" s="161">
        <f>G271*(1+L271/100)</f>
        <v>0</v>
      </c>
      <c r="N271" s="160">
        <v>0</v>
      </c>
      <c r="O271" s="160">
        <f>ROUND(E271*N271,2)</f>
        <v>0</v>
      </c>
      <c r="P271" s="160">
        <v>0</v>
      </c>
      <c r="Q271" s="160">
        <f>ROUND(E271*P271,2)</f>
        <v>0</v>
      </c>
      <c r="R271" s="161"/>
      <c r="S271" s="161" t="s">
        <v>111</v>
      </c>
      <c r="T271" s="161" t="s">
        <v>112</v>
      </c>
      <c r="U271" s="161">
        <v>0</v>
      </c>
      <c r="V271" s="161">
        <f>ROUND(E271*U271,2)</f>
        <v>0</v>
      </c>
      <c r="W271" s="161"/>
      <c r="X271" s="161" t="s">
        <v>404</v>
      </c>
      <c r="Y271" s="161" t="s">
        <v>114</v>
      </c>
      <c r="Z271" s="150"/>
      <c r="AA271" s="150"/>
      <c r="AB271" s="150"/>
      <c r="AC271" s="150"/>
      <c r="AD271" s="150"/>
      <c r="AE271" s="150"/>
      <c r="AF271" s="150"/>
      <c r="AG271" s="150" t="s">
        <v>416</v>
      </c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ht="22.5" outlineLevel="2" x14ac:dyDescent="0.2">
      <c r="A272" s="157"/>
      <c r="B272" s="158"/>
      <c r="C272" s="259" t="s">
        <v>433</v>
      </c>
      <c r="D272" s="260"/>
      <c r="E272" s="260"/>
      <c r="F272" s="260"/>
      <c r="G272" s="260"/>
      <c r="H272" s="161"/>
      <c r="I272" s="161"/>
      <c r="J272" s="161"/>
      <c r="K272" s="161"/>
      <c r="L272" s="161"/>
      <c r="M272" s="161"/>
      <c r="N272" s="160"/>
      <c r="O272" s="160"/>
      <c r="P272" s="160"/>
      <c r="Q272" s="160"/>
      <c r="R272" s="161"/>
      <c r="S272" s="161"/>
      <c r="T272" s="161"/>
      <c r="U272" s="161"/>
      <c r="V272" s="161"/>
      <c r="W272" s="161"/>
      <c r="X272" s="161"/>
      <c r="Y272" s="161"/>
      <c r="Z272" s="150"/>
      <c r="AA272" s="150"/>
      <c r="AB272" s="150"/>
      <c r="AC272" s="150"/>
      <c r="AD272" s="150"/>
      <c r="AE272" s="150"/>
      <c r="AF272" s="150"/>
      <c r="AG272" s="150" t="s">
        <v>133</v>
      </c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92" t="str">
        <f>C272</f>
        <v>Náklady na vyhotovení dokumentace skutečného provedení stavby a její předání objednateli v požadované formě a požadovaném počtu.</v>
      </c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79">
        <v>89</v>
      </c>
      <c r="B273" s="180" t="s">
        <v>434</v>
      </c>
      <c r="C273" s="194" t="s">
        <v>435</v>
      </c>
      <c r="D273" s="181" t="s">
        <v>403</v>
      </c>
      <c r="E273" s="182">
        <v>1</v>
      </c>
      <c r="F273" s="183"/>
      <c r="G273" s="184">
        <f>ROUND(E273*F273,2)</f>
        <v>0</v>
      </c>
      <c r="H273" s="162"/>
      <c r="I273" s="161">
        <f>ROUND(E273*H273,2)</f>
        <v>0</v>
      </c>
      <c r="J273" s="162"/>
      <c r="K273" s="161">
        <f>ROUND(E273*J273,2)</f>
        <v>0</v>
      </c>
      <c r="L273" s="161">
        <v>21</v>
      </c>
      <c r="M273" s="161">
        <f>G273*(1+L273/100)</f>
        <v>0</v>
      </c>
      <c r="N273" s="160">
        <v>0</v>
      </c>
      <c r="O273" s="160">
        <f>ROUND(E273*N273,2)</f>
        <v>0</v>
      </c>
      <c r="P273" s="160">
        <v>0</v>
      </c>
      <c r="Q273" s="160">
        <f>ROUND(E273*P273,2)</f>
        <v>0</v>
      </c>
      <c r="R273" s="161"/>
      <c r="S273" s="161" t="s">
        <v>111</v>
      </c>
      <c r="T273" s="161" t="s">
        <v>112</v>
      </c>
      <c r="U273" s="161">
        <v>0</v>
      </c>
      <c r="V273" s="161">
        <f>ROUND(E273*U273,2)</f>
        <v>0</v>
      </c>
      <c r="W273" s="161"/>
      <c r="X273" s="161" t="s">
        <v>404</v>
      </c>
      <c r="Y273" s="161" t="s">
        <v>114</v>
      </c>
      <c r="Z273" s="150"/>
      <c r="AA273" s="150"/>
      <c r="AB273" s="150"/>
      <c r="AC273" s="150"/>
      <c r="AD273" s="150"/>
      <c r="AE273" s="150"/>
      <c r="AF273" s="150"/>
      <c r="AG273" s="150" t="s">
        <v>416</v>
      </c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45" outlineLevel="2" x14ac:dyDescent="0.2">
      <c r="A274" s="157"/>
      <c r="B274" s="158"/>
      <c r="C274" s="259" t="s">
        <v>436</v>
      </c>
      <c r="D274" s="260"/>
      <c r="E274" s="260"/>
      <c r="F274" s="260"/>
      <c r="G274" s="260"/>
      <c r="H274" s="161"/>
      <c r="I274" s="161"/>
      <c r="J274" s="161"/>
      <c r="K274" s="161"/>
      <c r="L274" s="161"/>
      <c r="M274" s="161"/>
      <c r="N274" s="160"/>
      <c r="O274" s="160"/>
      <c r="P274" s="160"/>
      <c r="Q274" s="160"/>
      <c r="R274" s="161"/>
      <c r="S274" s="161"/>
      <c r="T274" s="161"/>
      <c r="U274" s="161"/>
      <c r="V274" s="161"/>
      <c r="W274" s="161"/>
      <c r="X274" s="161"/>
      <c r="Y274" s="161"/>
      <c r="Z274" s="150"/>
      <c r="AA274" s="150"/>
      <c r="AB274" s="150"/>
      <c r="AC274" s="150"/>
      <c r="AD274" s="150"/>
      <c r="AE274" s="150"/>
      <c r="AF274" s="150"/>
      <c r="AG274" s="150" t="s">
        <v>133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92" t="str">
        <f>C274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79">
        <v>90</v>
      </c>
      <c r="B275" s="180" t="s">
        <v>437</v>
      </c>
      <c r="C275" s="194" t="s">
        <v>438</v>
      </c>
      <c r="D275" s="181" t="s">
        <v>403</v>
      </c>
      <c r="E275" s="182">
        <v>1</v>
      </c>
      <c r="F275" s="183"/>
      <c r="G275" s="184">
        <f>ROUND(E275*F275,2)</f>
        <v>0</v>
      </c>
      <c r="H275" s="162"/>
      <c r="I275" s="161">
        <f>ROUND(E275*H275,2)</f>
        <v>0</v>
      </c>
      <c r="J275" s="162"/>
      <c r="K275" s="161">
        <f>ROUND(E275*J275,2)</f>
        <v>0</v>
      </c>
      <c r="L275" s="161">
        <v>21</v>
      </c>
      <c r="M275" s="161">
        <f>G275*(1+L275/100)</f>
        <v>0</v>
      </c>
      <c r="N275" s="160">
        <v>0</v>
      </c>
      <c r="O275" s="160">
        <f>ROUND(E275*N275,2)</f>
        <v>0</v>
      </c>
      <c r="P275" s="160">
        <v>0</v>
      </c>
      <c r="Q275" s="160">
        <f>ROUND(E275*P275,2)</f>
        <v>0</v>
      </c>
      <c r="R275" s="161"/>
      <c r="S275" s="161" t="s">
        <v>111</v>
      </c>
      <c r="T275" s="161" t="s">
        <v>112</v>
      </c>
      <c r="U275" s="161">
        <v>0</v>
      </c>
      <c r="V275" s="161">
        <f>ROUND(E275*U275,2)</f>
        <v>0</v>
      </c>
      <c r="W275" s="161"/>
      <c r="X275" s="161" t="s">
        <v>404</v>
      </c>
      <c r="Y275" s="161" t="s">
        <v>114</v>
      </c>
      <c r="Z275" s="150"/>
      <c r="AA275" s="150"/>
      <c r="AB275" s="150"/>
      <c r="AC275" s="150"/>
      <c r="AD275" s="150"/>
      <c r="AE275" s="150"/>
      <c r="AF275" s="150"/>
      <c r="AG275" s="150" t="s">
        <v>416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ht="22.5" outlineLevel="2" x14ac:dyDescent="0.2">
      <c r="A276" s="157"/>
      <c r="B276" s="158"/>
      <c r="C276" s="259" t="s">
        <v>439</v>
      </c>
      <c r="D276" s="260"/>
      <c r="E276" s="260"/>
      <c r="F276" s="260"/>
      <c r="G276" s="260"/>
      <c r="H276" s="161"/>
      <c r="I276" s="161"/>
      <c r="J276" s="161"/>
      <c r="K276" s="161"/>
      <c r="L276" s="161"/>
      <c r="M276" s="161"/>
      <c r="N276" s="160"/>
      <c r="O276" s="160"/>
      <c r="P276" s="160"/>
      <c r="Q276" s="160"/>
      <c r="R276" s="161"/>
      <c r="S276" s="161"/>
      <c r="T276" s="161"/>
      <c r="U276" s="161"/>
      <c r="V276" s="161"/>
      <c r="W276" s="161"/>
      <c r="X276" s="161"/>
      <c r="Y276" s="161"/>
      <c r="Z276" s="150"/>
      <c r="AA276" s="150"/>
      <c r="AB276" s="150"/>
      <c r="AC276" s="150"/>
      <c r="AD276" s="150"/>
      <c r="AE276" s="150"/>
      <c r="AF276" s="150"/>
      <c r="AG276" s="150" t="s">
        <v>133</v>
      </c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92" t="str">
        <f>C276</f>
        <v>náklady spojené s provedením všech technickými normami předepsaných zkoušek a revizí stavebních konstrukcí nebo stavebních prací.</v>
      </c>
      <c r="BB276" s="150"/>
      <c r="BC276" s="150"/>
      <c r="BD276" s="150"/>
      <c r="BE276" s="150"/>
      <c r="BF276" s="150"/>
      <c r="BG276" s="150"/>
      <c r="BH276" s="150"/>
    </row>
    <row r="277" spans="1:60" x14ac:dyDescent="0.2">
      <c r="A277" s="3"/>
      <c r="B277" s="4"/>
      <c r="C277" s="200"/>
      <c r="D277" s="6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AE277">
        <v>15</v>
      </c>
      <c r="AF277">
        <v>21</v>
      </c>
      <c r="AG277" t="s">
        <v>92</v>
      </c>
    </row>
    <row r="278" spans="1:60" x14ac:dyDescent="0.2">
      <c r="A278" s="153"/>
      <c r="B278" s="154" t="s">
        <v>31</v>
      </c>
      <c r="C278" s="198"/>
      <c r="D278" s="155"/>
      <c r="E278" s="156"/>
      <c r="F278" s="156"/>
      <c r="G278" s="178">
        <f>G8+G57+G64+G128+G132+G134+G168+G234+G239+G250+G258</f>
        <v>0</v>
      </c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AE278">
        <f>SUMIF(L7:L276,AE277,G7:G276)</f>
        <v>0</v>
      </c>
      <c r="AF278">
        <f>SUMIF(L7:L276,AF277,G7:G276)</f>
        <v>0</v>
      </c>
      <c r="AG278" t="s">
        <v>440</v>
      </c>
    </row>
    <row r="279" spans="1:60" x14ac:dyDescent="0.2">
      <c r="A279" s="3"/>
      <c r="B279" s="4"/>
      <c r="C279" s="200"/>
      <c r="D279" s="6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60" x14ac:dyDescent="0.2">
      <c r="A280" s="3"/>
      <c r="B280" s="4"/>
      <c r="C280" s="200"/>
      <c r="D280" s="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60" x14ac:dyDescent="0.2">
      <c r="A281" s="270" t="s">
        <v>441</v>
      </c>
      <c r="B281" s="270"/>
      <c r="C281" s="271"/>
      <c r="D281" s="6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</row>
    <row r="282" spans="1:60" x14ac:dyDescent="0.2">
      <c r="A282" s="272"/>
      <c r="B282" s="273"/>
      <c r="C282" s="274"/>
      <c r="D282" s="273"/>
      <c r="E282" s="273"/>
      <c r="F282" s="273"/>
      <c r="G282" s="275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AG282" t="s">
        <v>442</v>
      </c>
    </row>
    <row r="283" spans="1:60" x14ac:dyDescent="0.2">
      <c r="A283" s="276"/>
      <c r="B283" s="277"/>
      <c r="C283" s="278"/>
      <c r="D283" s="277"/>
      <c r="E283" s="277"/>
      <c r="F283" s="277"/>
      <c r="G283" s="279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</row>
    <row r="284" spans="1:60" x14ac:dyDescent="0.2">
      <c r="A284" s="276"/>
      <c r="B284" s="277"/>
      <c r="C284" s="278"/>
      <c r="D284" s="277"/>
      <c r="E284" s="277"/>
      <c r="F284" s="277"/>
      <c r="G284" s="279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</row>
    <row r="285" spans="1:60" x14ac:dyDescent="0.2">
      <c r="A285" s="276"/>
      <c r="B285" s="277"/>
      <c r="C285" s="278"/>
      <c r="D285" s="277"/>
      <c r="E285" s="277"/>
      <c r="F285" s="277"/>
      <c r="G285" s="279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</row>
    <row r="286" spans="1:60" x14ac:dyDescent="0.2">
      <c r="A286" s="280"/>
      <c r="B286" s="281"/>
      <c r="C286" s="282"/>
      <c r="D286" s="281"/>
      <c r="E286" s="281"/>
      <c r="F286" s="281"/>
      <c r="G286" s="28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</row>
    <row r="287" spans="1:60" x14ac:dyDescent="0.2">
      <c r="A287" s="3"/>
      <c r="B287" s="4"/>
      <c r="C287" s="200"/>
      <c r="D287" s="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</row>
    <row r="288" spans="1:60" x14ac:dyDescent="0.2">
      <c r="C288" s="201"/>
      <c r="D288" s="10"/>
      <c r="AG288" t="s">
        <v>443</v>
      </c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3">
    <mergeCell ref="A281:C281"/>
    <mergeCell ref="A282:G286"/>
    <mergeCell ref="C22:G22"/>
    <mergeCell ref="C124:G124"/>
    <mergeCell ref="C130:G130"/>
    <mergeCell ref="C145:G145"/>
    <mergeCell ref="C257:G257"/>
    <mergeCell ref="A1:G1"/>
    <mergeCell ref="C2:G2"/>
    <mergeCell ref="C3:G3"/>
    <mergeCell ref="C4:G4"/>
    <mergeCell ref="C208:G208"/>
    <mergeCell ref="C245:G245"/>
    <mergeCell ref="C252:G252"/>
    <mergeCell ref="C253:G253"/>
    <mergeCell ref="C255:G255"/>
    <mergeCell ref="C276:G276"/>
    <mergeCell ref="C260:G260"/>
    <mergeCell ref="C262:G262"/>
    <mergeCell ref="C264:G264"/>
    <mergeCell ref="C270:G270"/>
    <mergeCell ref="C272:G272"/>
    <mergeCell ref="C274:G27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O-22-01 R-22-01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'O-22-01 R-22-01 Pol'!Názvy_tisku</vt:lpstr>
      <vt:lpstr>oadresa</vt:lpstr>
      <vt:lpstr>Stavba!Objednatel</vt:lpstr>
      <vt:lpstr>Stavba!Objekt</vt:lpstr>
      <vt:lpstr>'O-22-01 R-22-01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2022-11-10T05:03:26Z</dcterms:modified>
</cp:coreProperties>
</file>